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showInkAnnotation="0"/>
  <mc:AlternateContent xmlns:mc="http://schemas.openxmlformats.org/markup-compatibility/2006">
    <mc:Choice Requires="x15">
      <x15ac:absPath xmlns:x15ac="http://schemas.microsoft.com/office/spreadsheetml/2010/11/ac" url="C:\Users\王凯\Desktop\"/>
    </mc:Choice>
  </mc:AlternateContent>
  <xr:revisionPtr revIDLastSave="0" documentId="13_ncr:1_{772BAC3E-9752-4B82-9A77-76DC8B2908AB}" xr6:coauthVersionLast="36" xr6:coauthVersionMax="47" xr10:uidLastSave="{00000000-0000-0000-0000-000000000000}"/>
  <bookViews>
    <workbookView xWindow="-120" yWindow="-120" windowWidth="29040" windowHeight="15840" tabRatio="546" activeTab="1" xr2:uid="{00000000-000D-0000-FFFF-FFFF00000000}"/>
  </bookViews>
  <sheets>
    <sheet name="早高峰" sheetId="7" r:id="rId1"/>
    <sheet name="晚高峰" sheetId="6" r:id="rId2"/>
    <sheet name="交通量汇总表" sheetId="5" r:id="rId3"/>
  </sheets>
  <calcPr calcId="179021"/>
</workbook>
</file>

<file path=xl/calcChain.xml><?xml version="1.0" encoding="utf-8"?>
<calcChain xmlns="http://schemas.openxmlformats.org/spreadsheetml/2006/main">
  <c r="C36" i="5" l="1" a="1"/>
  <c r="D36" i="5" a="1"/>
  <c r="C20" i="5" a="1"/>
  <c r="X112" i="6"/>
  <c r="K112" i="6"/>
  <c r="X111" i="6"/>
  <c r="K111" i="6"/>
  <c r="X110" i="6"/>
  <c r="K110" i="6"/>
  <c r="X109" i="6"/>
  <c r="K109" i="6"/>
  <c r="K34" i="5" s="1"/>
  <c r="X108" i="6"/>
  <c r="K108" i="6"/>
  <c r="X107" i="6"/>
  <c r="K107" i="6"/>
  <c r="X106" i="6"/>
  <c r="K106" i="6"/>
  <c r="X105" i="6"/>
  <c r="K105" i="6"/>
  <c r="X104" i="6"/>
  <c r="K104" i="6"/>
  <c r="N32" i="5" s="1"/>
  <c r="X103" i="6"/>
  <c r="K103" i="6"/>
  <c r="X102" i="6"/>
  <c r="P32" i="5" s="1"/>
  <c r="K102" i="6"/>
  <c r="X101" i="6"/>
  <c r="K101" i="6"/>
  <c r="K32" i="5" s="1"/>
  <c r="X100" i="6"/>
  <c r="K100" i="6"/>
  <c r="X99" i="6"/>
  <c r="K99" i="6"/>
  <c r="X98" i="6"/>
  <c r="P31" i="5" s="1"/>
  <c r="K98" i="6"/>
  <c r="X97" i="6"/>
  <c r="K97" i="6"/>
  <c r="K31" i="5" s="1"/>
  <c r="X96" i="6"/>
  <c r="R30" i="5" s="1"/>
  <c r="K96" i="6"/>
  <c r="X95" i="6"/>
  <c r="K95" i="6"/>
  <c r="X94" i="6"/>
  <c r="P30" i="5" s="1"/>
  <c r="K94" i="6"/>
  <c r="X93" i="6"/>
  <c r="K93" i="6"/>
  <c r="X92" i="6"/>
  <c r="K92" i="6"/>
  <c r="X91" i="6"/>
  <c r="Q29" i="5" s="1"/>
  <c r="K91" i="6"/>
  <c r="X90" i="6"/>
  <c r="K90" i="6"/>
  <c r="L29" i="5" s="1"/>
  <c r="X89" i="6"/>
  <c r="K89" i="6"/>
  <c r="K29" i="5" s="1"/>
  <c r="X88" i="6"/>
  <c r="K88" i="6"/>
  <c r="X87" i="6"/>
  <c r="K87" i="6"/>
  <c r="M28" i="5" s="1"/>
  <c r="X86" i="6"/>
  <c r="P28" i="5" s="1"/>
  <c r="K86" i="6"/>
  <c r="X85" i="6"/>
  <c r="K85" i="6"/>
  <c r="K28" i="5" s="1"/>
  <c r="X84" i="6"/>
  <c r="K84" i="6"/>
  <c r="N27" i="5" s="1"/>
  <c r="X83" i="6"/>
  <c r="Q27" i="5" s="1"/>
  <c r="K83" i="6"/>
  <c r="X82" i="6"/>
  <c r="P27" i="5" s="1"/>
  <c r="K82" i="6"/>
  <c r="X81" i="6"/>
  <c r="K81" i="6"/>
  <c r="K27" i="5" s="1"/>
  <c r="X80" i="6"/>
  <c r="K80" i="6"/>
  <c r="X79" i="6"/>
  <c r="Q26" i="5" s="1"/>
  <c r="K79" i="6"/>
  <c r="X78" i="6"/>
  <c r="P26" i="5" s="1"/>
  <c r="K78" i="6"/>
  <c r="L26" i="5" s="1"/>
  <c r="X77" i="6"/>
  <c r="K77" i="6"/>
  <c r="K26" i="5" s="1"/>
  <c r="X76" i="6"/>
  <c r="K76" i="6"/>
  <c r="X75" i="6"/>
  <c r="Q25" i="5" s="1"/>
  <c r="K75" i="6"/>
  <c r="X74" i="6"/>
  <c r="P25" i="5" s="1"/>
  <c r="K74" i="6"/>
  <c r="L25" i="5" s="1"/>
  <c r="X73" i="6"/>
  <c r="K73" i="6"/>
  <c r="K25" i="5" s="1"/>
  <c r="X72" i="6"/>
  <c r="K72" i="6"/>
  <c r="N24" i="5" s="1"/>
  <c r="X71" i="6"/>
  <c r="Q24" i="5" s="1"/>
  <c r="K71" i="6"/>
  <c r="M24" i="5" s="1"/>
  <c r="X70" i="6"/>
  <c r="P24" i="5" s="1"/>
  <c r="K70" i="6"/>
  <c r="X69" i="6"/>
  <c r="O24" i="5" s="1"/>
  <c r="K69" i="6"/>
  <c r="K24" i="5" s="1"/>
  <c r="X68" i="6"/>
  <c r="K68" i="6"/>
  <c r="X67" i="6"/>
  <c r="K67" i="6"/>
  <c r="X66" i="6"/>
  <c r="P23" i="5" s="1"/>
  <c r="K66" i="6"/>
  <c r="L23" i="5" s="1"/>
  <c r="X65" i="6"/>
  <c r="K65" i="6"/>
  <c r="K23" i="5" s="1"/>
  <c r="X53" i="6"/>
  <c r="K53" i="6"/>
  <c r="X52" i="6"/>
  <c r="I34" i="5" s="1"/>
  <c r="K52" i="6"/>
  <c r="E34" i="5" s="1"/>
  <c r="X51" i="6"/>
  <c r="H34" i="5" s="1"/>
  <c r="K51" i="6"/>
  <c r="X50" i="6"/>
  <c r="K50" i="6"/>
  <c r="C34" i="5" s="1"/>
  <c r="X49" i="6"/>
  <c r="K49" i="6"/>
  <c r="F33" i="5" s="1"/>
  <c r="X48" i="6"/>
  <c r="I33" i="5" s="1"/>
  <c r="K48" i="6"/>
  <c r="X47" i="6"/>
  <c r="H33" i="5" s="1"/>
  <c r="K47" i="6"/>
  <c r="D33" i="5" s="1"/>
  <c r="X46" i="6"/>
  <c r="K46" i="6"/>
  <c r="C33" i="5" s="1"/>
  <c r="X45" i="6"/>
  <c r="K45" i="6"/>
  <c r="X44" i="6"/>
  <c r="K44" i="6"/>
  <c r="X43" i="6"/>
  <c r="H32" i="5" s="1"/>
  <c r="K43" i="6"/>
  <c r="D32" i="5" s="1"/>
  <c r="X42" i="6"/>
  <c r="G32" i="5" s="1"/>
  <c r="K42" i="6"/>
  <c r="C32" i="5" s="1"/>
  <c r="X41" i="6"/>
  <c r="J31" i="5" s="1"/>
  <c r="K41" i="6"/>
  <c r="X40" i="6"/>
  <c r="K40" i="6"/>
  <c r="E31" i="5" s="1"/>
  <c r="X39" i="6"/>
  <c r="K39" i="6"/>
  <c r="X38" i="6"/>
  <c r="G31" i="5" s="1"/>
  <c r="K38" i="6"/>
  <c r="C31" i="5" s="1"/>
  <c r="X37" i="6"/>
  <c r="K37" i="6"/>
  <c r="F30" i="5" s="1"/>
  <c r="X36" i="6"/>
  <c r="I30" i="5" s="1"/>
  <c r="K36" i="6"/>
  <c r="X35" i="6"/>
  <c r="H30" i="5" s="1"/>
  <c r="K35" i="6"/>
  <c r="X34" i="6"/>
  <c r="G30" i="5" s="1"/>
  <c r="K34" i="6"/>
  <c r="C30" i="5" s="1"/>
  <c r="X33" i="6"/>
  <c r="K33" i="6"/>
  <c r="X32" i="6"/>
  <c r="I29" i="5" s="1"/>
  <c r="K32" i="6"/>
  <c r="E29" i="5" s="1"/>
  <c r="X31" i="6"/>
  <c r="H29" i="5" s="1"/>
  <c r="K31" i="6"/>
  <c r="D29" i="5" s="1"/>
  <c r="X30" i="6"/>
  <c r="G29" i="5" s="1"/>
  <c r="K30" i="6"/>
  <c r="C29" i="5" s="1"/>
  <c r="X29" i="6"/>
  <c r="J28" i="5" s="1"/>
  <c r="K29" i="6"/>
  <c r="X28" i="6"/>
  <c r="I28" i="5" s="1"/>
  <c r="K28" i="6"/>
  <c r="E28" i="5" s="1"/>
  <c r="X27" i="6"/>
  <c r="H28" i="5" s="1"/>
  <c r="K27" i="6"/>
  <c r="X26" i="6"/>
  <c r="G28" i="5" s="1"/>
  <c r="K26" i="6"/>
  <c r="X25" i="6"/>
  <c r="K25" i="6"/>
  <c r="X24" i="6"/>
  <c r="I27" i="5" s="1"/>
  <c r="K24" i="6"/>
  <c r="E27" i="5" s="1"/>
  <c r="X23" i="6"/>
  <c r="H27" i="5" s="1"/>
  <c r="K23" i="6"/>
  <c r="D27" i="5" s="1"/>
  <c r="X22" i="6"/>
  <c r="G27" i="5" s="1"/>
  <c r="K22" i="6"/>
  <c r="C27" i="5" s="1"/>
  <c r="X21" i="6"/>
  <c r="K21" i="6"/>
  <c r="X20" i="6"/>
  <c r="I26" i="5" s="1"/>
  <c r="K20" i="6"/>
  <c r="X19" i="6"/>
  <c r="H26" i="5" s="1"/>
  <c r="K19" i="6"/>
  <c r="D26" i="5" s="1"/>
  <c r="X18" i="6"/>
  <c r="G26" i="5" s="1"/>
  <c r="K18" i="6"/>
  <c r="C26" i="5" s="1"/>
  <c r="X17" i="6"/>
  <c r="J25" i="5" s="1"/>
  <c r="K17" i="6"/>
  <c r="X16" i="6"/>
  <c r="I25" i="5" s="1"/>
  <c r="K16" i="6"/>
  <c r="E25" i="5" s="1"/>
  <c r="X15" i="6"/>
  <c r="H25" i="5" s="1"/>
  <c r="K15" i="6"/>
  <c r="X14" i="6"/>
  <c r="G25" i="5" s="1"/>
  <c r="K14" i="6"/>
  <c r="C25" i="5" s="1"/>
  <c r="X13" i="6"/>
  <c r="K13" i="6"/>
  <c r="F24" i="5" s="1"/>
  <c r="X12" i="6"/>
  <c r="K12" i="6"/>
  <c r="X11" i="6"/>
  <c r="H24" i="5" s="1"/>
  <c r="K11" i="6"/>
  <c r="D24" i="5" s="1"/>
  <c r="X10" i="6"/>
  <c r="G24" i="5" s="1"/>
  <c r="K10" i="6"/>
  <c r="C24" i="5" s="1"/>
  <c r="X9" i="6"/>
  <c r="J23" i="5" s="1"/>
  <c r="K9" i="6"/>
  <c r="X8" i="6"/>
  <c r="I23" i="5" s="1"/>
  <c r="K8" i="6"/>
  <c r="E23" i="5" s="1"/>
  <c r="X7" i="6"/>
  <c r="H23" i="5" s="1"/>
  <c r="K7" i="6"/>
  <c r="D23" i="5" s="1"/>
  <c r="X6" i="6"/>
  <c r="G23" i="5" s="1"/>
  <c r="K6" i="6"/>
  <c r="C23" i="5" s="1"/>
  <c r="K6" i="7"/>
  <c r="C7" i="5" s="1"/>
  <c r="X6" i="7"/>
  <c r="G7" i="5" s="1"/>
  <c r="K7" i="7"/>
  <c r="D7" i="5" s="1"/>
  <c r="X7" i="7"/>
  <c r="H7" i="5" s="1"/>
  <c r="K8" i="7"/>
  <c r="E7" i="5" s="1"/>
  <c r="X8" i="7"/>
  <c r="I7" i="5" s="1"/>
  <c r="K9" i="7"/>
  <c r="F7" i="5" s="1"/>
  <c r="X9" i="7"/>
  <c r="K10" i="7"/>
  <c r="C8" i="5" s="1"/>
  <c r="X10" i="7"/>
  <c r="K11" i="7"/>
  <c r="D8" i="5" s="1"/>
  <c r="X11" i="7"/>
  <c r="H8" i="5" s="1"/>
  <c r="K12" i="7"/>
  <c r="E8" i="5" s="1"/>
  <c r="X12" i="7"/>
  <c r="I8" i="5" s="1"/>
  <c r="K13" i="7"/>
  <c r="X13" i="7"/>
  <c r="K14" i="7"/>
  <c r="C9" i="5" s="1"/>
  <c r="X14" i="7"/>
  <c r="G9" i="5" s="1"/>
  <c r="K15" i="7"/>
  <c r="D9" i="5" s="1"/>
  <c r="X15" i="7"/>
  <c r="H9" i="5" s="1"/>
  <c r="K16" i="7"/>
  <c r="E9" i="5" s="1"/>
  <c r="X16" i="7"/>
  <c r="K17" i="7"/>
  <c r="F9" i="5" s="1"/>
  <c r="X17" i="7"/>
  <c r="J9" i="5" s="1"/>
  <c r="K18" i="7"/>
  <c r="C10" i="5" s="1"/>
  <c r="X18" i="7"/>
  <c r="G10" i="5" s="1"/>
  <c r="K19" i="7"/>
  <c r="D10" i="5" s="1"/>
  <c r="X19" i="7"/>
  <c r="K20" i="7"/>
  <c r="E10" i="5" s="1"/>
  <c r="X20" i="7"/>
  <c r="I10" i="5" s="1"/>
  <c r="K21" i="7"/>
  <c r="F10" i="5" s="1"/>
  <c r="X21" i="7"/>
  <c r="J10" i="5" s="1"/>
  <c r="K22" i="7"/>
  <c r="C11" i="5" s="1"/>
  <c r="X22" i="7"/>
  <c r="K23" i="7"/>
  <c r="D11" i="5" s="1"/>
  <c r="X23" i="7"/>
  <c r="H11" i="5" s="1"/>
  <c r="K24" i="7"/>
  <c r="E11" i="5" s="1"/>
  <c r="X24" i="7"/>
  <c r="I11" i="5" s="1"/>
  <c r="K25" i="7"/>
  <c r="X25" i="7"/>
  <c r="J11" i="5" s="1"/>
  <c r="K26" i="7"/>
  <c r="C12" i="5" s="1"/>
  <c r="X26" i="7"/>
  <c r="K27" i="7"/>
  <c r="D12" i="5" s="1"/>
  <c r="X27" i="7"/>
  <c r="H12" i="5" s="1"/>
  <c r="K28" i="7"/>
  <c r="E12" i="5" s="1"/>
  <c r="X28" i="7"/>
  <c r="I12" i="5" s="1"/>
  <c r="K29" i="7"/>
  <c r="F12" i="5" s="1"/>
  <c r="X29" i="7"/>
  <c r="J12" i="5" s="1"/>
  <c r="K30" i="7"/>
  <c r="C13" i="5" s="1"/>
  <c r="X30" i="7"/>
  <c r="K31" i="7"/>
  <c r="D13" i="5" s="1"/>
  <c r="X31" i="7"/>
  <c r="H13" i="5" s="1"/>
  <c r="K32" i="7"/>
  <c r="E13" i="5" s="1"/>
  <c r="X32" i="7"/>
  <c r="I13" i="5" s="1"/>
  <c r="K33" i="7"/>
  <c r="X33" i="7"/>
  <c r="J13" i="5" s="1"/>
  <c r="K34" i="7"/>
  <c r="C14" i="5" s="1"/>
  <c r="X34" i="7"/>
  <c r="G14" i="5" s="1"/>
  <c r="K35" i="7"/>
  <c r="D14" i="5" s="1"/>
  <c r="X35" i="7"/>
  <c r="H14" i="5" s="1"/>
  <c r="K36" i="7"/>
  <c r="E14" i="5" s="1"/>
  <c r="X36" i="7"/>
  <c r="I14" i="5" s="1"/>
  <c r="K37" i="7"/>
  <c r="F14" i="5" s="1"/>
  <c r="X37" i="7"/>
  <c r="J14" i="5" s="1"/>
  <c r="K38" i="7"/>
  <c r="C15" i="5" s="1"/>
  <c r="X38" i="7"/>
  <c r="G15" i="5" s="1"/>
  <c r="K39" i="7"/>
  <c r="D15" i="5" s="1"/>
  <c r="X39" i="7"/>
  <c r="H15" i="5" s="1"/>
  <c r="K40" i="7"/>
  <c r="E15" i="5" s="1"/>
  <c r="X40" i="7"/>
  <c r="K41" i="7"/>
  <c r="F15" i="5" s="1"/>
  <c r="X41" i="7"/>
  <c r="K42" i="7"/>
  <c r="C16" i="5" s="1"/>
  <c r="X42" i="7"/>
  <c r="G16" i="5" s="1"/>
  <c r="K43" i="7"/>
  <c r="D16" i="5" s="1"/>
  <c r="X43" i="7"/>
  <c r="H16" i="5" s="1"/>
  <c r="K44" i="7"/>
  <c r="E16" i="5" s="1"/>
  <c r="X44" i="7"/>
  <c r="I16" i="5" s="1"/>
  <c r="K45" i="7"/>
  <c r="F16" i="5" s="1"/>
  <c r="X45" i="7"/>
  <c r="J16" i="5" s="1"/>
  <c r="K46" i="7"/>
  <c r="C17" i="5" s="1"/>
  <c r="X46" i="7"/>
  <c r="G17" i="5" s="1"/>
  <c r="K47" i="7"/>
  <c r="D17" i="5" s="1"/>
  <c r="X47" i="7"/>
  <c r="H17" i="5" s="1"/>
  <c r="K48" i="7"/>
  <c r="E17" i="5" s="1"/>
  <c r="X48" i="7"/>
  <c r="I17" i="5" s="1"/>
  <c r="K49" i="7"/>
  <c r="F17" i="5" s="1"/>
  <c r="X49" i="7"/>
  <c r="J17" i="5" s="1"/>
  <c r="K50" i="7"/>
  <c r="C18" i="5" s="1"/>
  <c r="X50" i="7"/>
  <c r="G18" i="5" s="1"/>
  <c r="K51" i="7"/>
  <c r="D18" i="5" s="1"/>
  <c r="X51" i="7"/>
  <c r="H18" i="5" s="1"/>
  <c r="K52" i="7"/>
  <c r="E18" i="5" s="1"/>
  <c r="X52" i="7"/>
  <c r="I18" i="5" s="1"/>
  <c r="K53" i="7"/>
  <c r="X53" i="7"/>
  <c r="J18" i="5" s="1"/>
  <c r="K65" i="7"/>
  <c r="K7" i="5" s="1"/>
  <c r="X65" i="7"/>
  <c r="O7" i="5" s="1"/>
  <c r="K66" i="7"/>
  <c r="L7" i="5" s="1"/>
  <c r="X66" i="7"/>
  <c r="P7" i="5" s="1"/>
  <c r="K67" i="7"/>
  <c r="M7" i="5" s="1"/>
  <c r="X67" i="7"/>
  <c r="Q7" i="5" s="1"/>
  <c r="K68" i="7"/>
  <c r="N7" i="5" s="1"/>
  <c r="X68" i="7"/>
  <c r="R7" i="5" s="1"/>
  <c r="K69" i="7"/>
  <c r="K8" i="5" s="1"/>
  <c r="X69" i="7"/>
  <c r="K70" i="7"/>
  <c r="L8" i="5" s="1"/>
  <c r="X70" i="7"/>
  <c r="P8" i="5" s="1"/>
  <c r="K71" i="7"/>
  <c r="M8" i="5" s="1"/>
  <c r="X71" i="7"/>
  <c r="Q8" i="5" s="1"/>
  <c r="K72" i="7"/>
  <c r="X72" i="7"/>
  <c r="R8" i="5" s="1"/>
  <c r="K73" i="7"/>
  <c r="K9" i="5" s="1"/>
  <c r="X73" i="7"/>
  <c r="O9" i="5" s="1"/>
  <c r="K74" i="7"/>
  <c r="L9" i="5" s="1"/>
  <c r="X74" i="7"/>
  <c r="P9" i="5" s="1"/>
  <c r="K75" i="7"/>
  <c r="M9" i="5" s="1"/>
  <c r="X75" i="7"/>
  <c r="Q9" i="5" s="1"/>
  <c r="K76" i="7"/>
  <c r="N9" i="5" s="1"/>
  <c r="X76" i="7"/>
  <c r="K77" i="7"/>
  <c r="K10" i="5" s="1"/>
  <c r="X77" i="7"/>
  <c r="O10" i="5" s="1"/>
  <c r="K78" i="7"/>
  <c r="L10" i="5" s="1"/>
  <c r="X78" i="7"/>
  <c r="K79" i="7"/>
  <c r="M10" i="5" s="1"/>
  <c r="X79" i="7"/>
  <c r="Q10" i="5" s="1"/>
  <c r="K80" i="7"/>
  <c r="X80" i="7"/>
  <c r="R10" i="5" s="1"/>
  <c r="K81" i="7"/>
  <c r="K11" i="5" s="1"/>
  <c r="X81" i="7"/>
  <c r="O11" i="5" s="1"/>
  <c r="K82" i="7"/>
  <c r="L11" i="5" s="1"/>
  <c r="X82" i="7"/>
  <c r="K83" i="7"/>
  <c r="M11" i="5" s="1"/>
  <c r="X83" i="7"/>
  <c r="Q11" i="5" s="1"/>
  <c r="K84" i="7"/>
  <c r="N11" i="5" s="1"/>
  <c r="X84" i="7"/>
  <c r="R11" i="5" s="1"/>
  <c r="K85" i="7"/>
  <c r="K12" i="5" s="1"/>
  <c r="X85" i="7"/>
  <c r="O12" i="5" s="1"/>
  <c r="K86" i="7"/>
  <c r="L12" i="5" s="1"/>
  <c r="X86" i="7"/>
  <c r="P12" i="5" s="1"/>
  <c r="K87" i="7"/>
  <c r="M12" i="5" s="1"/>
  <c r="X87" i="7"/>
  <c r="Q12" i="5" s="1"/>
  <c r="K88" i="7"/>
  <c r="N12" i="5" s="1"/>
  <c r="X88" i="7"/>
  <c r="R12" i="5" s="1"/>
  <c r="K89" i="7"/>
  <c r="K13" i="5" s="1"/>
  <c r="X89" i="7"/>
  <c r="O13" i="5" s="1"/>
  <c r="K90" i="7"/>
  <c r="L13" i="5" s="1"/>
  <c r="X90" i="7"/>
  <c r="P13" i="5" s="1"/>
  <c r="K91" i="7"/>
  <c r="M13" i="5" s="1"/>
  <c r="X91" i="7"/>
  <c r="Q13" i="5" s="1"/>
  <c r="K92" i="7"/>
  <c r="X92" i="7"/>
  <c r="R13" i="5" s="1"/>
  <c r="K93" i="7"/>
  <c r="K14" i="5" s="1"/>
  <c r="X93" i="7"/>
  <c r="O14" i="5" s="1"/>
  <c r="K94" i="7"/>
  <c r="L14" i="5" s="1"/>
  <c r="X94" i="7"/>
  <c r="P14" i="5" s="1"/>
  <c r="K95" i="7"/>
  <c r="M14" i="5" s="1"/>
  <c r="X95" i="7"/>
  <c r="Q14" i="5" s="1"/>
  <c r="K96" i="7"/>
  <c r="N14" i="5" s="1"/>
  <c r="X96" i="7"/>
  <c r="R14" i="5" s="1"/>
  <c r="K97" i="7"/>
  <c r="K15" i="5" s="1"/>
  <c r="X97" i="7"/>
  <c r="K98" i="7"/>
  <c r="L15" i="5" s="1"/>
  <c r="X98" i="7"/>
  <c r="P15" i="5" s="1"/>
  <c r="K99" i="7"/>
  <c r="M15" i="5" s="1"/>
  <c r="X99" i="7"/>
  <c r="Q15" i="5" s="1"/>
  <c r="K100" i="7"/>
  <c r="N15" i="5" s="1"/>
  <c r="X100" i="7"/>
  <c r="R15" i="5" s="1"/>
  <c r="K101" i="7"/>
  <c r="K16" i="5" s="1"/>
  <c r="X101" i="7"/>
  <c r="K102" i="7"/>
  <c r="L16" i="5" s="1"/>
  <c r="X102" i="7"/>
  <c r="P16" i="5" s="1"/>
  <c r="K103" i="7"/>
  <c r="M16" i="5" s="1"/>
  <c r="X103" i="7"/>
  <c r="Q16" i="5" s="1"/>
  <c r="K104" i="7"/>
  <c r="N16" i="5" s="1"/>
  <c r="X104" i="7"/>
  <c r="R16" i="5" s="1"/>
  <c r="K105" i="7"/>
  <c r="K17" i="5" s="1"/>
  <c r="X105" i="7"/>
  <c r="K106" i="7"/>
  <c r="L17" i="5" s="1"/>
  <c r="X106" i="7"/>
  <c r="P17" i="5" s="1"/>
  <c r="K107" i="7"/>
  <c r="M17" i="5" s="1"/>
  <c r="X107" i="7"/>
  <c r="K108" i="7"/>
  <c r="N17" i="5" s="1"/>
  <c r="X108" i="7"/>
  <c r="R17" i="5" s="1"/>
  <c r="K109" i="7"/>
  <c r="K18" i="5" s="1"/>
  <c r="X109" i="7"/>
  <c r="K110" i="7"/>
  <c r="L18" i="5" s="1"/>
  <c r="X110" i="7"/>
  <c r="P18" i="5" s="1"/>
  <c r="K111" i="7"/>
  <c r="M18" i="5" s="1"/>
  <c r="X111" i="7"/>
  <c r="Q18" i="5" s="1"/>
  <c r="K112" i="7"/>
  <c r="N18" i="5" s="1"/>
  <c r="X112" i="7"/>
  <c r="F23" i="5"/>
  <c r="J24" i="5"/>
  <c r="D25" i="5"/>
  <c r="F25" i="5"/>
  <c r="E26" i="5"/>
  <c r="F26" i="5"/>
  <c r="J26" i="5"/>
  <c r="J27" i="5"/>
  <c r="C28" i="5"/>
  <c r="D28" i="5"/>
  <c r="F28" i="5"/>
  <c r="F29" i="5"/>
  <c r="J29" i="5"/>
  <c r="J30" i="5"/>
  <c r="F31" i="5"/>
  <c r="E32" i="5"/>
  <c r="J32" i="5"/>
  <c r="E33" i="5"/>
  <c r="F34" i="5"/>
  <c r="J34" i="5"/>
  <c r="M23" i="5"/>
  <c r="Q23" i="5"/>
  <c r="R23" i="5"/>
  <c r="L24" i="5"/>
  <c r="R24" i="5"/>
  <c r="M25" i="5"/>
  <c r="N25" i="5"/>
  <c r="O26" i="5"/>
  <c r="N26" i="5"/>
  <c r="R26" i="5"/>
  <c r="O27" i="5"/>
  <c r="L27" i="5"/>
  <c r="M27" i="5"/>
  <c r="O28" i="5"/>
  <c r="L28" i="5"/>
  <c r="Q28" i="5"/>
  <c r="O29" i="5"/>
  <c r="P29" i="5"/>
  <c r="M29" i="5"/>
  <c r="N29" i="5"/>
  <c r="K30" i="5"/>
  <c r="O30" i="5"/>
  <c r="L30" i="5"/>
  <c r="Q30" i="5"/>
  <c r="O31" i="5"/>
  <c r="L31" i="5"/>
  <c r="M31" i="5"/>
  <c r="N31" i="5"/>
  <c r="L32" i="5"/>
  <c r="M32" i="5"/>
  <c r="Q32" i="5"/>
  <c r="R32" i="5"/>
  <c r="K33" i="5"/>
  <c r="O33" i="5"/>
  <c r="L33" i="5"/>
  <c r="P33" i="5"/>
  <c r="Q33" i="5"/>
  <c r="N33" i="5"/>
  <c r="R33" i="5"/>
  <c r="L34" i="5"/>
  <c r="P34" i="5"/>
  <c r="Q34" i="5"/>
  <c r="N34" i="5"/>
  <c r="J7" i="5"/>
  <c r="F8" i="5"/>
  <c r="G8" i="5"/>
  <c r="J8" i="5"/>
  <c r="N8" i="5"/>
  <c r="O8" i="5"/>
  <c r="I9" i="5"/>
  <c r="R9" i="5"/>
  <c r="H10" i="5"/>
  <c r="N10" i="5"/>
  <c r="P10" i="5"/>
  <c r="F11" i="5"/>
  <c r="G11" i="5"/>
  <c r="P11" i="5"/>
  <c r="G12" i="5"/>
  <c r="F13" i="5"/>
  <c r="G13" i="5"/>
  <c r="N13" i="5"/>
  <c r="I15" i="5"/>
  <c r="J15" i="5"/>
  <c r="O15" i="5"/>
  <c r="O16" i="5"/>
  <c r="O17" i="5"/>
  <c r="Q17" i="5"/>
  <c r="F18" i="5"/>
  <c r="O18" i="5"/>
  <c r="R18" i="5"/>
  <c r="N23" i="5"/>
  <c r="O23" i="5"/>
  <c r="E24" i="5"/>
  <c r="I24" i="5"/>
  <c r="O25" i="5"/>
  <c r="R25" i="5"/>
  <c r="M26" i="5"/>
  <c r="F27" i="5"/>
  <c r="R27" i="5"/>
  <c r="N28" i="5"/>
  <c r="R28" i="5"/>
  <c r="R29" i="5"/>
  <c r="D30" i="5"/>
  <c r="E30" i="5"/>
  <c r="M30" i="5"/>
  <c r="N30" i="5"/>
  <c r="D31" i="5"/>
  <c r="H31" i="5"/>
  <c r="I31" i="5"/>
  <c r="Q31" i="5"/>
  <c r="R31" i="5"/>
  <c r="F32" i="5"/>
  <c r="I32" i="5"/>
  <c r="O32" i="5"/>
  <c r="G33" i="5"/>
  <c r="J33" i="5"/>
  <c r="M33" i="5"/>
  <c r="D34" i="5"/>
  <c r="G34" i="5"/>
  <c r="M34" i="5"/>
  <c r="O34" i="5"/>
  <c r="R34" i="5"/>
  <c r="S18" i="5" l="1"/>
  <c r="F19" i="5"/>
  <c r="K19" i="5"/>
  <c r="K35" i="5"/>
  <c r="H19" i="5"/>
  <c r="L35" i="5"/>
  <c r="S13" i="5"/>
  <c r="S12" i="5"/>
  <c r="S10" i="5"/>
  <c r="P19" i="5"/>
  <c r="L19" i="5"/>
  <c r="S26" i="5"/>
  <c r="S23" i="5"/>
  <c r="Q19" i="5"/>
  <c r="J19" i="5"/>
  <c r="S8" i="5"/>
  <c r="S24" i="5"/>
  <c r="O35" i="5"/>
  <c r="N35" i="5"/>
  <c r="S27" i="5"/>
  <c r="S14" i="5"/>
  <c r="S31" i="5"/>
  <c r="O19" i="5"/>
  <c r="G19" i="5"/>
  <c r="S9" i="5"/>
  <c r="D19" i="5"/>
  <c r="S15" i="5"/>
  <c r="C35" i="5"/>
  <c r="M19" i="5"/>
  <c r="R35" i="5"/>
  <c r="S17" i="5"/>
  <c r="E19" i="5"/>
  <c r="C19" i="5"/>
  <c r="H35" i="5"/>
  <c r="Q35" i="5"/>
  <c r="S33" i="5"/>
  <c r="S32" i="5"/>
  <c r="I35" i="5"/>
  <c r="S16" i="5"/>
  <c r="S29" i="5"/>
  <c r="F35" i="5"/>
  <c r="S7" i="5"/>
  <c r="M35" i="5"/>
  <c r="G35" i="5"/>
  <c r="J35" i="5"/>
  <c r="S25" i="5"/>
  <c r="S28" i="5"/>
  <c r="P35" i="5"/>
  <c r="E35" i="5"/>
  <c r="S30" i="5"/>
  <c r="S11" i="5"/>
  <c r="I19" i="5"/>
  <c r="S34" i="5"/>
  <c r="D35" i="5"/>
  <c r="R19" i="5"/>
  <c r="N19" i="5"/>
  <c r="T9" i="5" l="1"/>
  <c r="T27" i="5"/>
  <c r="T14" i="5"/>
  <c r="T29" i="5"/>
  <c r="T25" i="5"/>
  <c r="T18" i="5"/>
  <c r="T10" i="5"/>
  <c r="T13" i="5"/>
  <c r="T33" i="5"/>
  <c r="T32" i="5"/>
  <c r="T17" i="5"/>
  <c r="T30" i="5"/>
  <c r="T31" i="5"/>
  <c r="S19" i="5"/>
  <c r="T16" i="5"/>
  <c r="T28" i="5"/>
  <c r="T26" i="5"/>
  <c r="T11" i="5"/>
  <c r="T15" i="5"/>
  <c r="T34" i="5"/>
  <c r="S35" i="5"/>
  <c r="T12" i="5"/>
  <c r="U32" i="5" l="1"/>
  <c r="V32" i="5" s="1"/>
  <c r="U7" i="5"/>
  <c r="V7" i="5" s="1"/>
  <c r="U34" i="5"/>
  <c r="V34" i="5" s="1"/>
  <c r="U30" i="5"/>
  <c r="V30" i="5" s="1"/>
  <c r="U33" i="5"/>
  <c r="V33" i="5" s="1"/>
  <c r="U23" i="5"/>
  <c r="V23" i="5" s="1"/>
  <c r="U31" i="5"/>
  <c r="V31" i="5" s="1"/>
  <c r="U27" i="5"/>
  <c r="V27" i="5" s="1"/>
  <c r="U12" i="5"/>
  <c r="V12" i="5" s="1"/>
  <c r="U11" i="5"/>
  <c r="V11" i="5" s="1"/>
  <c r="U8" i="5"/>
  <c r="V8" i="5" s="1"/>
  <c r="U25" i="5"/>
  <c r="V25" i="5" s="1"/>
  <c r="U18" i="5"/>
  <c r="V18" i="5" s="1"/>
  <c r="U29" i="5"/>
  <c r="V29" i="5" s="1"/>
  <c r="U15" i="5"/>
  <c r="V15" i="5" s="1"/>
  <c r="U14" i="5"/>
  <c r="V14" i="5" s="1"/>
  <c r="U26" i="5"/>
  <c r="V26" i="5" s="1"/>
  <c r="U10" i="5"/>
  <c r="V10" i="5" s="1"/>
  <c r="U17" i="5"/>
  <c r="V17" i="5" s="1"/>
  <c r="U13" i="5"/>
  <c r="V13" i="5" s="1"/>
  <c r="U16" i="5"/>
  <c r="V16" i="5" s="1"/>
  <c r="U28" i="5"/>
  <c r="V28" i="5" s="1"/>
  <c r="U24" i="5"/>
  <c r="V24" i="5" s="1"/>
  <c r="U9" i="5"/>
  <c r="V9" i="5" s="1"/>
  <c r="D36" i="5" l="1"/>
  <c r="D37" i="5" s="1"/>
  <c r="C36" i="5"/>
  <c r="C20" i="5"/>
  <c r="C21" i="5" s="1"/>
  <c r="L36" i="5" a="1"/>
  <c r="L36" i="5" s="1"/>
  <c r="L37" i="5" s="1"/>
  <c r="N36" i="5" a="1"/>
  <c r="N36" i="5" s="1"/>
  <c r="N37" i="5" s="1"/>
  <c r="J36" i="5" a="1"/>
  <c r="J36" i="5" s="1"/>
  <c r="J37" i="5" s="1"/>
  <c r="K36" i="5" a="1"/>
  <c r="K36" i="5" s="1"/>
  <c r="R36" i="5" a="1"/>
  <c r="R36" i="5" s="1"/>
  <c r="R37" i="5" s="1"/>
  <c r="E36" i="5" a="1"/>
  <c r="E36" i="5" s="1"/>
  <c r="E37" i="5" s="1"/>
  <c r="Q36" i="5" a="1"/>
  <c r="Q36" i="5" s="1"/>
  <c r="Q37" i="5" s="1"/>
  <c r="G36" i="5" a="1"/>
  <c r="G36" i="5" s="1"/>
  <c r="M36" i="5" a="1"/>
  <c r="M36" i="5" s="1"/>
  <c r="M37" i="5" s="1"/>
  <c r="P36" i="5" a="1"/>
  <c r="P36" i="5" s="1"/>
  <c r="P37" i="5" s="1"/>
  <c r="F36" i="5" a="1"/>
  <c r="F36" i="5" s="1"/>
  <c r="F37" i="5" s="1"/>
  <c r="H36" i="5" a="1"/>
  <c r="H36" i="5" s="1"/>
  <c r="H37" i="5" s="1"/>
  <c r="G20" i="5" a="1"/>
  <c r="G20" i="5" s="1"/>
  <c r="I20" i="5" a="1"/>
  <c r="I20" i="5" s="1"/>
  <c r="I21" i="5" s="1"/>
  <c r="K20" i="5" a="1"/>
  <c r="K20" i="5" s="1"/>
  <c r="D20" i="5" a="1"/>
  <c r="D20" i="5" s="1"/>
  <c r="D21" i="5" s="1"/>
  <c r="Q20" i="5" a="1"/>
  <c r="Q20" i="5" s="1"/>
  <c r="Q21" i="5" s="1"/>
  <c r="O20" i="5" a="1"/>
  <c r="O20" i="5" s="1"/>
  <c r="E20" i="5" a="1"/>
  <c r="E20" i="5" s="1"/>
  <c r="E21" i="5" s="1"/>
  <c r="R20" i="5" a="1"/>
  <c r="R20" i="5" s="1"/>
  <c r="R21" i="5" s="1"/>
  <c r="H20" i="5" a="1"/>
  <c r="H20" i="5" s="1"/>
  <c r="H21" i="5" s="1"/>
  <c r="F20" i="5" a="1"/>
  <c r="F20" i="5" s="1"/>
  <c r="F21" i="5" s="1"/>
  <c r="L20" i="5" a="1"/>
  <c r="L20" i="5" s="1"/>
  <c r="L21" i="5" s="1"/>
  <c r="P20" i="5" a="1"/>
  <c r="P20" i="5" s="1"/>
  <c r="P21" i="5" s="1"/>
  <c r="M20" i="5" a="1"/>
  <c r="M20" i="5" s="1"/>
  <c r="M21" i="5" s="1"/>
  <c r="J20" i="5" a="1"/>
  <c r="J20" i="5" s="1"/>
  <c r="J21" i="5" s="1"/>
  <c r="N20" i="5" a="1"/>
  <c r="N20" i="5" s="1"/>
  <c r="N21" i="5" s="1"/>
  <c r="I36" i="5" a="1"/>
  <c r="I36" i="5" s="1"/>
  <c r="I37" i="5" s="1"/>
  <c r="O36" i="5" a="1"/>
  <c r="O36" i="5" s="1"/>
  <c r="K21" i="5" l="1"/>
  <c r="K22" i="5"/>
  <c r="O37" i="5"/>
  <c r="O38" i="5"/>
  <c r="S36" i="5"/>
  <c r="S37" i="5" s="1"/>
  <c r="C37" i="5"/>
  <c r="C38" i="5"/>
  <c r="G21" i="5"/>
  <c r="G22" i="5"/>
  <c r="K37" i="5"/>
  <c r="K38" i="5"/>
  <c r="S20" i="5"/>
  <c r="S21" i="5" s="1"/>
  <c r="C22" i="5"/>
  <c r="O22" i="5"/>
  <c r="O21" i="5"/>
  <c r="G37" i="5"/>
  <c r="G38" i="5"/>
</calcChain>
</file>

<file path=xl/sharedStrings.xml><?xml version="1.0" encoding="utf-8"?>
<sst xmlns="http://schemas.openxmlformats.org/spreadsheetml/2006/main" count="528" uniqueCount="44">
  <si>
    <t>交叉口各进口道流量统计表</t>
  </si>
  <si>
    <t>时段</t>
  </si>
  <si>
    <t>方向</t>
  </si>
  <si>
    <t>摩托车</t>
  </si>
  <si>
    <t>非机动车/辆（电动车、自行车）</t>
  </si>
  <si>
    <t>小客车/辆（私家小汽车）</t>
  </si>
  <si>
    <t>出租车/辆</t>
  </si>
  <si>
    <t>公交车/辆</t>
  </si>
  <si>
    <t>大客车/辆(大巴车、单位班车）</t>
  </si>
  <si>
    <t>小货车/辆(两轴）</t>
  </si>
  <si>
    <t>大货车/辆（两轴以上）</t>
  </si>
  <si>
    <t>交通量总计（pcu）</t>
  </si>
  <si>
    <t>直行</t>
  </si>
  <si>
    <t>左转</t>
  </si>
  <si>
    <t>右转</t>
  </si>
  <si>
    <t>掉头</t>
  </si>
  <si>
    <t>交叉口流量调查表</t>
  </si>
  <si>
    <t>时间</t>
  </si>
  <si>
    <r>
      <t>1</t>
    </r>
    <r>
      <rPr>
        <sz val="11"/>
        <color indexed="8"/>
        <rFont val="宋体"/>
        <family val="3"/>
        <charset val="134"/>
      </rPr>
      <t>(东）</t>
    </r>
    <r>
      <rPr>
        <sz val="11"/>
        <color theme="1"/>
        <rFont val="宋体"/>
        <family val="3"/>
        <charset val="134"/>
        <scheme val="minor"/>
      </rPr>
      <t>进口道交通量（pcu）</t>
    </r>
  </si>
  <si>
    <t>2（南）进口道交通量（pcu）</t>
  </si>
  <si>
    <t>3（西）进口道交通量（pcu）</t>
  </si>
  <si>
    <t>4（北）进口道交通量（pcu）</t>
  </si>
  <si>
    <t>5分钟流量汇总</t>
  </si>
  <si>
    <r>
      <t>1</t>
    </r>
    <r>
      <rPr>
        <sz val="11"/>
        <color indexed="8"/>
        <rFont val="宋体"/>
        <family val="3"/>
        <charset val="134"/>
      </rPr>
      <t>5分钟连续流量</t>
    </r>
  </si>
  <si>
    <t>15分钟最大流量</t>
  </si>
  <si>
    <t>连续5分钟</t>
  </si>
  <si>
    <t>早高峰（7:30-8：30)</t>
  </si>
  <si>
    <r>
      <t>（8:</t>
    </r>
    <r>
      <rPr>
        <sz val="11"/>
        <color theme="1"/>
        <rFont val="宋体"/>
        <family val="3"/>
        <charset val="134"/>
        <scheme val="minor"/>
      </rPr>
      <t>30</t>
    </r>
    <r>
      <rPr>
        <sz val="11"/>
        <color indexed="8"/>
        <rFont val="宋体"/>
        <family val="3"/>
        <charset val="134"/>
      </rPr>
      <t>-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indexed="8"/>
        <rFont val="宋体"/>
        <family val="3"/>
        <charset val="134"/>
      </rPr>
      <t>:</t>
    </r>
    <r>
      <rPr>
        <sz val="11"/>
        <color theme="1"/>
        <rFont val="宋体"/>
        <family val="3"/>
        <charset val="134"/>
        <scheme val="minor"/>
      </rPr>
      <t>30</t>
    </r>
    <r>
      <rPr>
        <sz val="11"/>
        <color indexed="8"/>
        <rFont val="宋体"/>
        <family val="3"/>
        <charset val="134"/>
      </rPr>
      <t>）交通量合计</t>
    </r>
  </si>
  <si>
    <t>高峰小时流率</t>
  </si>
  <si>
    <t>高峰小时系数PHF</t>
  </si>
  <si>
    <t>各进口高峰小时系数</t>
  </si>
  <si>
    <r>
      <t>观测交叉口：</t>
    </r>
    <r>
      <rPr>
        <u/>
        <sz val="10.5"/>
        <color indexed="8"/>
        <rFont val="宋体"/>
        <family val="3"/>
        <charset val="134"/>
      </rPr>
      <t xml:space="preserve">  岷江大桥北桥头    </t>
    </r>
    <r>
      <rPr>
        <sz val="10.5"/>
        <color indexed="8"/>
        <rFont val="宋体"/>
        <family val="3"/>
        <charset val="134"/>
      </rPr>
      <t xml:space="preserve"> 观测日期：</t>
    </r>
    <r>
      <rPr>
        <u/>
        <sz val="10.5"/>
        <color indexed="8"/>
        <rFont val="宋体"/>
        <family val="3"/>
        <charset val="134"/>
      </rPr>
      <t xml:space="preserve">         </t>
    </r>
    <r>
      <rPr>
        <sz val="10.5"/>
        <color indexed="8"/>
        <rFont val="宋体"/>
        <family val="3"/>
        <charset val="134"/>
      </rPr>
      <t xml:space="preserve"> 观测时间：</t>
    </r>
    <r>
      <rPr>
        <u/>
        <sz val="10.5"/>
        <color indexed="8"/>
        <rFont val="宋体"/>
        <family val="3"/>
        <charset val="134"/>
      </rPr>
      <t xml:space="preserve">         </t>
    </r>
    <r>
      <rPr>
        <sz val="10.5"/>
        <color indexed="8"/>
        <rFont val="宋体"/>
        <family val="3"/>
        <charset val="134"/>
      </rPr>
      <t xml:space="preserve"> 观测人员： </t>
    </r>
    <r>
      <rPr>
        <u/>
        <sz val="10.5"/>
        <color indexed="8"/>
        <rFont val="宋体"/>
        <family val="3"/>
        <charset val="134"/>
      </rPr>
      <t xml:space="preserve">          </t>
    </r>
    <phoneticPr fontId="8" type="noConversion"/>
  </si>
  <si>
    <t>请将对应交叉口的方位图贴在这</t>
    <phoneticPr fontId="8" type="noConversion"/>
  </si>
  <si>
    <t>观测流量时段为早高峰7:30--8:30,晚高峰为18:00--19:00。监控视频画面会显示当时的拍摄时间，观测时以该时间为准。流量观测以5分钟为一小段进行各类车辆的统计。</t>
    <phoneticPr fontId="8" type="noConversion"/>
  </si>
  <si>
    <t>晚高峰（18:00-19:00)</t>
    <phoneticPr fontId="8" type="noConversion"/>
  </si>
  <si>
    <r>
      <t>（18:00-19:00</t>
    </r>
    <r>
      <rPr>
        <sz val="11"/>
        <color indexed="8"/>
        <rFont val="宋体"/>
        <family val="3"/>
        <charset val="134"/>
      </rPr>
      <t>）交通量合计</t>
    </r>
    <phoneticPr fontId="8" type="noConversion"/>
  </si>
  <si>
    <r>
      <t>交叉口名称：</t>
    </r>
    <r>
      <rPr>
        <b/>
        <u/>
        <sz val="12"/>
        <color indexed="10"/>
        <rFont val="宋体"/>
        <family val="3"/>
        <charset val="134"/>
      </rPr>
      <t xml:space="preserve"> 翠屏东路与三星路中段 </t>
    </r>
    <r>
      <rPr>
        <b/>
        <sz val="12"/>
        <color indexed="10"/>
        <rFont val="宋体"/>
        <family val="3"/>
        <charset val="134"/>
      </rPr>
      <t xml:space="preserve"> 进口道：</t>
    </r>
    <r>
      <rPr>
        <b/>
        <u/>
        <sz val="12"/>
        <color indexed="10"/>
        <rFont val="宋体"/>
        <family val="3"/>
        <charset val="134"/>
      </rPr>
      <t xml:space="preserve">   北   </t>
    </r>
    <r>
      <rPr>
        <b/>
        <sz val="12"/>
        <color indexed="10"/>
        <rFont val="宋体"/>
        <family val="3"/>
        <charset val="134"/>
      </rPr>
      <t>早高峰：</t>
    </r>
    <r>
      <rPr>
        <b/>
        <u/>
        <sz val="12"/>
        <color indexed="10"/>
        <rFont val="宋体"/>
        <family val="3"/>
        <charset val="134"/>
      </rPr>
      <t>7：30—8：30</t>
    </r>
    <r>
      <rPr>
        <b/>
        <sz val="12"/>
        <color indexed="10"/>
        <rFont val="宋体"/>
        <family val="3"/>
        <charset val="134"/>
      </rPr>
      <t xml:space="preserve"> 记录人员：</t>
    </r>
    <phoneticPr fontId="8" type="noConversion"/>
  </si>
  <si>
    <r>
      <t>交叉口名称：</t>
    </r>
    <r>
      <rPr>
        <b/>
        <u/>
        <sz val="12"/>
        <color indexed="10"/>
        <rFont val="宋体"/>
        <family val="3"/>
        <charset val="134"/>
      </rPr>
      <t xml:space="preserve">  翠屏东路与三星路中段  </t>
    </r>
    <r>
      <rPr>
        <b/>
        <sz val="12"/>
        <color indexed="10"/>
        <rFont val="宋体"/>
        <family val="3"/>
        <charset val="134"/>
      </rPr>
      <t xml:space="preserve"> 进口道：</t>
    </r>
    <r>
      <rPr>
        <b/>
        <u/>
        <sz val="12"/>
        <color indexed="10"/>
        <rFont val="宋体"/>
        <family val="3"/>
        <charset val="134"/>
      </rPr>
      <t xml:space="preserve">  东   </t>
    </r>
    <r>
      <rPr>
        <b/>
        <sz val="12"/>
        <color indexed="10"/>
        <rFont val="宋体"/>
        <family val="3"/>
        <charset val="134"/>
      </rPr>
      <t>早高峰：</t>
    </r>
    <r>
      <rPr>
        <b/>
        <u/>
        <sz val="12"/>
        <color indexed="10"/>
        <rFont val="宋体"/>
        <family val="3"/>
        <charset val="134"/>
      </rPr>
      <t>7：30—8：30</t>
    </r>
    <r>
      <rPr>
        <b/>
        <sz val="12"/>
        <color indexed="10"/>
        <rFont val="宋体"/>
        <family val="3"/>
        <charset val="134"/>
      </rPr>
      <t xml:space="preserve"> 记录人员：</t>
    </r>
    <r>
      <rPr>
        <b/>
        <u/>
        <sz val="12"/>
        <color indexed="10"/>
        <rFont val="宋体"/>
        <family val="3"/>
        <charset val="134"/>
      </rPr>
      <t xml:space="preserve">  </t>
    </r>
    <phoneticPr fontId="8" type="noConversion"/>
  </si>
  <si>
    <r>
      <t>交叉口名称：</t>
    </r>
    <r>
      <rPr>
        <b/>
        <u/>
        <sz val="12"/>
        <color indexed="10"/>
        <rFont val="宋体"/>
        <family val="3"/>
        <charset val="134"/>
      </rPr>
      <t xml:space="preserve"> 翠屏东路与三星路中段 </t>
    </r>
    <r>
      <rPr>
        <b/>
        <sz val="12"/>
        <color indexed="10"/>
        <rFont val="宋体"/>
        <family val="3"/>
        <charset val="134"/>
      </rPr>
      <t xml:space="preserve"> 进口道：</t>
    </r>
    <r>
      <rPr>
        <b/>
        <u/>
        <sz val="12"/>
        <color indexed="10"/>
        <rFont val="宋体"/>
        <family val="3"/>
        <charset val="134"/>
      </rPr>
      <t xml:space="preserve">   南  </t>
    </r>
    <r>
      <rPr>
        <b/>
        <sz val="12"/>
        <color indexed="10"/>
        <rFont val="宋体"/>
        <family val="3"/>
        <charset val="134"/>
      </rPr>
      <t>早高峰：</t>
    </r>
    <r>
      <rPr>
        <b/>
        <u/>
        <sz val="12"/>
        <color indexed="10"/>
        <rFont val="宋体"/>
        <family val="3"/>
        <charset val="134"/>
      </rPr>
      <t>7：30 —8：30</t>
    </r>
    <r>
      <rPr>
        <b/>
        <sz val="12"/>
        <color indexed="10"/>
        <rFont val="宋体"/>
        <family val="3"/>
        <charset val="134"/>
      </rPr>
      <t xml:space="preserve"> 记录人员：</t>
    </r>
    <r>
      <rPr>
        <b/>
        <u/>
        <sz val="12"/>
        <color indexed="10"/>
        <rFont val="宋体"/>
        <family val="3"/>
        <charset val="134"/>
      </rPr>
      <t xml:space="preserve"> </t>
    </r>
    <phoneticPr fontId="8" type="noConversion"/>
  </si>
  <si>
    <r>
      <t>交叉口名称：</t>
    </r>
    <r>
      <rPr>
        <b/>
        <u/>
        <sz val="12"/>
        <color indexed="10"/>
        <rFont val="宋体"/>
        <family val="3"/>
        <charset val="134"/>
      </rPr>
      <t xml:space="preserve"> 翠屏东路与三星路中段 </t>
    </r>
    <r>
      <rPr>
        <b/>
        <sz val="12"/>
        <color indexed="10"/>
        <rFont val="宋体"/>
        <family val="3"/>
        <charset val="134"/>
      </rPr>
      <t xml:space="preserve"> 进口道：</t>
    </r>
    <r>
      <rPr>
        <b/>
        <u/>
        <sz val="12"/>
        <color indexed="10"/>
        <rFont val="宋体"/>
        <family val="3"/>
        <charset val="134"/>
      </rPr>
      <t xml:space="preserve">   西   </t>
    </r>
    <r>
      <rPr>
        <b/>
        <sz val="12"/>
        <color indexed="10"/>
        <rFont val="宋体"/>
        <family val="3"/>
        <charset val="134"/>
      </rPr>
      <t>早高峰：</t>
    </r>
    <r>
      <rPr>
        <b/>
        <u/>
        <sz val="12"/>
        <color indexed="10"/>
        <rFont val="宋体"/>
        <family val="3"/>
        <charset val="134"/>
      </rPr>
      <t>7：30 —8：30</t>
    </r>
    <r>
      <rPr>
        <b/>
        <sz val="12"/>
        <color indexed="10"/>
        <rFont val="宋体"/>
        <family val="3"/>
        <charset val="134"/>
      </rPr>
      <t xml:space="preserve"> 记录人员：</t>
    </r>
    <r>
      <rPr>
        <b/>
        <u/>
        <sz val="12"/>
        <color indexed="10"/>
        <rFont val="宋体"/>
        <family val="3"/>
        <charset val="134"/>
      </rPr>
      <t xml:space="preserve">  </t>
    </r>
    <phoneticPr fontId="8" type="noConversion"/>
  </si>
  <si>
    <r>
      <t>交叉口名称：</t>
    </r>
    <r>
      <rPr>
        <b/>
        <u/>
        <sz val="12"/>
        <color indexed="10"/>
        <rFont val="宋体"/>
        <family val="3"/>
        <charset val="134"/>
      </rPr>
      <t xml:space="preserve">翠屏东路与三星路中段 </t>
    </r>
    <r>
      <rPr>
        <b/>
        <sz val="12"/>
        <color indexed="10"/>
        <rFont val="宋体"/>
        <family val="3"/>
        <charset val="134"/>
      </rPr>
      <t xml:space="preserve"> 进口道：</t>
    </r>
    <r>
      <rPr>
        <b/>
        <u/>
        <sz val="12"/>
        <color indexed="10"/>
        <rFont val="宋体"/>
        <family val="3"/>
        <charset val="134"/>
      </rPr>
      <t xml:space="preserve">   北   晚</t>
    </r>
    <r>
      <rPr>
        <b/>
        <sz val="12"/>
        <color indexed="10"/>
        <rFont val="宋体"/>
        <family val="3"/>
        <charset val="134"/>
      </rPr>
      <t>高峰：18:00--19:00 记录人员：</t>
    </r>
    <phoneticPr fontId="8" type="noConversion"/>
  </si>
  <si>
    <r>
      <t>交叉口名称：</t>
    </r>
    <r>
      <rPr>
        <b/>
        <u/>
        <sz val="12"/>
        <color indexed="10"/>
        <rFont val="宋体"/>
        <family val="3"/>
        <charset val="134"/>
      </rPr>
      <t xml:space="preserve">  翠屏东路与三星路中段  </t>
    </r>
    <r>
      <rPr>
        <b/>
        <sz val="12"/>
        <color indexed="10"/>
        <rFont val="宋体"/>
        <family val="3"/>
        <charset val="134"/>
      </rPr>
      <t xml:space="preserve"> 进口道：</t>
    </r>
    <r>
      <rPr>
        <b/>
        <u/>
        <sz val="12"/>
        <color indexed="10"/>
        <rFont val="宋体"/>
        <family val="3"/>
        <charset val="134"/>
      </rPr>
      <t xml:space="preserve"> 东  </t>
    </r>
    <r>
      <rPr>
        <b/>
        <sz val="12"/>
        <color indexed="10"/>
        <rFont val="宋体"/>
        <family val="3"/>
        <charset val="134"/>
      </rPr>
      <t>晚高峰：18:00--19:00 记录人员：</t>
    </r>
    <r>
      <rPr>
        <b/>
        <u/>
        <sz val="12"/>
        <color indexed="10"/>
        <rFont val="宋体"/>
        <family val="3"/>
        <charset val="134"/>
      </rPr>
      <t xml:space="preserve">  </t>
    </r>
    <phoneticPr fontId="8" type="noConversion"/>
  </si>
  <si>
    <r>
      <t>交叉口名称：</t>
    </r>
    <r>
      <rPr>
        <b/>
        <u/>
        <sz val="12"/>
        <color indexed="10"/>
        <rFont val="宋体"/>
        <family val="3"/>
        <charset val="134"/>
      </rPr>
      <t xml:space="preserve">翠屏东路与三星路中段 </t>
    </r>
    <r>
      <rPr>
        <b/>
        <sz val="12"/>
        <color indexed="10"/>
        <rFont val="宋体"/>
        <family val="3"/>
        <charset val="134"/>
      </rPr>
      <t xml:space="preserve"> 进口道：</t>
    </r>
    <r>
      <rPr>
        <b/>
        <u/>
        <sz val="12"/>
        <color indexed="10"/>
        <rFont val="宋体"/>
        <family val="3"/>
        <charset val="134"/>
      </rPr>
      <t xml:space="preserve">   南   晚高峰：18:00--19:00</t>
    </r>
    <r>
      <rPr>
        <b/>
        <sz val="12"/>
        <color indexed="10"/>
        <rFont val="宋体"/>
        <family val="3"/>
        <charset val="134"/>
      </rPr>
      <t>记录人员：</t>
    </r>
    <r>
      <rPr>
        <b/>
        <u/>
        <sz val="12"/>
        <color indexed="10"/>
        <rFont val="宋体"/>
        <family val="3"/>
        <charset val="134"/>
      </rPr>
      <t xml:space="preserve"> </t>
    </r>
    <phoneticPr fontId="8" type="noConversion"/>
  </si>
  <si>
    <r>
      <t>交叉口名称：</t>
    </r>
    <r>
      <rPr>
        <b/>
        <u/>
        <sz val="12"/>
        <color indexed="10"/>
        <rFont val="宋体"/>
        <family val="3"/>
        <charset val="134"/>
      </rPr>
      <t xml:space="preserve">翠屏东路与三星路中段 </t>
    </r>
    <r>
      <rPr>
        <b/>
        <sz val="12"/>
        <color indexed="10"/>
        <rFont val="宋体"/>
        <family val="3"/>
        <charset val="134"/>
      </rPr>
      <t xml:space="preserve"> 进口道：</t>
    </r>
    <r>
      <rPr>
        <b/>
        <u/>
        <sz val="12"/>
        <color indexed="10"/>
        <rFont val="宋体"/>
        <family val="3"/>
        <charset val="134"/>
      </rPr>
      <t xml:space="preserve">   西   </t>
    </r>
    <r>
      <rPr>
        <b/>
        <sz val="12"/>
        <color indexed="10"/>
        <rFont val="宋体"/>
        <family val="3"/>
        <charset val="134"/>
      </rPr>
      <t>晚高峰：18:00--19:00 记录人员：</t>
    </r>
    <r>
      <rPr>
        <b/>
        <u/>
        <sz val="12"/>
        <color indexed="10"/>
        <rFont val="宋体"/>
        <family val="3"/>
        <charset val="134"/>
      </rPr>
      <t xml:space="preserve">  </t>
    </r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</si>
</sst>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宋体"/>
      <charset val="134"/>
      <scheme val="minor"/>
    </font>
    <font>
      <sz val="11"/>
      <color indexed="8"/>
      <name val="宋体"/>
      <family val="3"/>
      <charset val="134"/>
    </font>
    <font>
      <b/>
      <sz val="12"/>
      <color indexed="10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2"/>
      <name val="宋体"/>
      <family val="3"/>
      <charset val="134"/>
    </font>
    <font>
      <u/>
      <sz val="10.5"/>
      <color indexed="8"/>
      <name val="宋体"/>
      <family val="3"/>
      <charset val="134"/>
    </font>
    <font>
      <sz val="10.5"/>
      <color indexed="8"/>
      <name val="宋体"/>
      <family val="3"/>
      <charset val="134"/>
    </font>
    <font>
      <b/>
      <u/>
      <sz val="12"/>
      <color indexed="10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2"/>
      <color rgb="FFFF0000"/>
      <name val="宋体"/>
      <family val="3"/>
      <charset val="134"/>
    </font>
    <font>
      <b/>
      <sz val="16"/>
      <color theme="1"/>
      <name val="宋体"/>
      <family val="3"/>
      <charset val="134"/>
    </font>
    <font>
      <sz val="10.5"/>
      <color theme="1"/>
      <name val="宋体"/>
      <family val="3"/>
      <charset val="134"/>
    </font>
    <font>
      <b/>
      <sz val="12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4" fillId="0" borderId="0"/>
    <xf numFmtId="0" fontId="4" fillId="0" borderId="0"/>
    <xf numFmtId="0" fontId="9" fillId="0" borderId="0">
      <alignment vertical="center"/>
    </xf>
  </cellStyleXfs>
  <cellXfs count="66">
    <xf numFmtId="0" fontId="0" fillId="0" borderId="0" xfId="0">
      <alignment vertical="center"/>
    </xf>
    <xf numFmtId="0" fontId="9" fillId="0" borderId="0" xfId="3" applyAlignment="1">
      <alignment vertical="center" wrapText="1"/>
    </xf>
    <xf numFmtId="0" fontId="9" fillId="0" borderId="0" xfId="3">
      <alignment vertical="center"/>
    </xf>
    <xf numFmtId="49" fontId="9" fillId="0" borderId="0" xfId="3" applyNumberFormat="1">
      <alignment vertical="center"/>
    </xf>
    <xf numFmtId="0" fontId="9" fillId="0" borderId="1" xfId="3" applyBorder="1" applyAlignment="1">
      <alignment horizontal="center" vertical="center"/>
    </xf>
    <xf numFmtId="0" fontId="9" fillId="0" borderId="1" xfId="3" applyFont="1" applyBorder="1" applyAlignment="1">
      <alignment horizontal="center" vertical="center"/>
    </xf>
    <xf numFmtId="49" fontId="9" fillId="0" borderId="1" xfId="3" applyNumberFormat="1" applyBorder="1" applyAlignment="1">
      <alignment horizontal="center" vertical="center"/>
    </xf>
    <xf numFmtId="0" fontId="1" fillId="2" borderId="1" xfId="2" applyFont="1" applyFill="1" applyBorder="1" applyAlignment="1">
      <alignment horizontal="center" vertical="center" wrapText="1"/>
    </xf>
    <xf numFmtId="0" fontId="9" fillId="0" borderId="1" xfId="3" applyBorder="1">
      <alignment vertical="center"/>
    </xf>
    <xf numFmtId="0" fontId="9" fillId="0" borderId="1" xfId="3" applyBorder="1" applyAlignment="1">
      <alignment vertical="center"/>
    </xf>
    <xf numFmtId="0" fontId="0" fillId="2" borderId="0" xfId="0" applyFill="1">
      <alignment vertical="center"/>
    </xf>
    <xf numFmtId="0" fontId="1" fillId="0" borderId="1" xfId="1" applyFont="1" applyBorder="1" applyAlignment="1">
      <alignment horizontal="center" vertical="center" wrapText="1"/>
    </xf>
    <xf numFmtId="0" fontId="1" fillId="0" borderId="1" xfId="1" applyFont="1" applyFill="1" applyBorder="1" applyAlignment="1">
      <alignment horizontal="center" vertical="center" wrapText="1"/>
    </xf>
    <xf numFmtId="0" fontId="4" fillId="0" borderId="1" xfId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2" borderId="1" xfId="1" applyFont="1" applyFill="1" applyBorder="1" applyAlignment="1">
      <alignment horizontal="center" vertical="center" wrapText="1"/>
    </xf>
    <xf numFmtId="0" fontId="0" fillId="0" borderId="0" xfId="0" applyBorder="1">
      <alignment vertical="center"/>
    </xf>
    <xf numFmtId="0" fontId="0" fillId="2" borderId="0" xfId="0" applyFill="1" applyBorder="1">
      <alignment vertical="center"/>
    </xf>
    <xf numFmtId="0" fontId="0" fillId="2" borderId="0" xfId="0" applyNumberFormat="1" applyFill="1">
      <alignment vertical="center"/>
    </xf>
    <xf numFmtId="0" fontId="1" fillId="2" borderId="1" xfId="1" applyNumberFormat="1" applyFont="1" applyFill="1" applyBorder="1" applyAlignment="1">
      <alignment horizontal="center" vertical="center" wrapText="1"/>
    </xf>
    <xf numFmtId="0" fontId="1" fillId="0" borderId="1" xfId="1" applyNumberFormat="1" applyFont="1" applyFill="1" applyBorder="1" applyAlignment="1">
      <alignment horizontal="center" vertical="center" wrapText="1"/>
    </xf>
    <xf numFmtId="0" fontId="4" fillId="0" borderId="0" xfId="1"/>
    <xf numFmtId="0" fontId="4" fillId="0" borderId="1" xfId="1" applyNumberFormat="1" applyBorder="1" applyAlignment="1">
      <alignment horizontal="center"/>
    </xf>
    <xf numFmtId="0" fontId="0" fillId="0" borderId="1" xfId="0" applyNumberFormat="1" applyBorder="1" applyAlignment="1">
      <alignment horizontal="center" vertical="center"/>
    </xf>
    <xf numFmtId="0" fontId="0" fillId="2" borderId="0" xfId="0" applyNumberFormat="1" applyFill="1" applyBorder="1">
      <alignment vertical="center"/>
    </xf>
    <xf numFmtId="0" fontId="1" fillId="0" borderId="1" xfId="1" applyFont="1" applyFill="1" applyBorder="1" applyAlignment="1">
      <alignment horizontal="center" vertical="center" wrapText="1"/>
    </xf>
    <xf numFmtId="0" fontId="9" fillId="3" borderId="1" xfId="3" applyFill="1" applyBorder="1" applyAlignment="1">
      <alignment horizontal="center" vertical="center" wrapText="1"/>
    </xf>
    <xf numFmtId="0" fontId="9" fillId="3" borderId="1" xfId="3" applyFill="1" applyBorder="1" applyAlignment="1">
      <alignment horizontal="center" vertical="center"/>
    </xf>
    <xf numFmtId="0" fontId="9" fillId="3" borderId="1" xfId="3" applyFill="1" applyBorder="1" applyAlignment="1">
      <alignment horizontal="center" vertical="center"/>
    </xf>
    <xf numFmtId="0" fontId="9" fillId="3" borderId="1" xfId="3" applyFill="1" applyBorder="1">
      <alignment vertical="center"/>
    </xf>
    <xf numFmtId="0" fontId="9" fillId="3" borderId="2" xfId="3" applyFill="1" applyBorder="1" applyAlignment="1">
      <alignment horizontal="center" vertical="center"/>
    </xf>
    <xf numFmtId="0" fontId="9" fillId="0" borderId="0" xfId="3" applyBorder="1">
      <alignment vertical="center"/>
    </xf>
    <xf numFmtId="0" fontId="1" fillId="0" borderId="1" xfId="1" applyFont="1" applyFill="1" applyBorder="1" applyAlignment="1">
      <alignment horizontal="center" vertical="center" wrapText="1"/>
    </xf>
    <xf numFmtId="0" fontId="15" fillId="4" borderId="0" xfId="0" applyFont="1" applyFill="1">
      <alignment vertical="center"/>
    </xf>
    <xf numFmtId="0" fontId="1" fillId="0" borderId="1" xfId="1" applyFont="1" applyFill="1" applyBorder="1" applyAlignment="1">
      <alignment horizontal="center" vertical="center" wrapText="1"/>
    </xf>
    <xf numFmtId="0" fontId="1" fillId="0" borderId="3" xfId="1" applyFont="1" applyFill="1" applyBorder="1" applyAlignment="1">
      <alignment horizontal="center" vertical="center" wrapText="1"/>
    </xf>
    <xf numFmtId="0" fontId="1" fillId="0" borderId="4" xfId="1" applyFont="1" applyFill="1" applyBorder="1" applyAlignment="1">
      <alignment horizontal="center" vertical="center" wrapText="1"/>
    </xf>
    <xf numFmtId="0" fontId="1" fillId="0" borderId="5" xfId="1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" fillId="0" borderId="1" xfId="1" applyFont="1" applyFill="1" applyBorder="1" applyAlignment="1">
      <alignment horizontal="center" vertical="center" wrapText="1"/>
    </xf>
    <xf numFmtId="0" fontId="12" fillId="0" borderId="7" xfId="1" applyFont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1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9" fillId="3" borderId="7" xfId="3" applyFill="1" applyBorder="1" applyAlignment="1">
      <alignment horizontal="center" vertical="center"/>
    </xf>
    <xf numFmtId="0" fontId="9" fillId="3" borderId="2" xfId="3" applyFill="1" applyBorder="1" applyAlignment="1">
      <alignment horizontal="center" vertical="center"/>
    </xf>
    <xf numFmtId="0" fontId="9" fillId="3" borderId="8" xfId="3" applyFill="1" applyBorder="1" applyAlignment="1">
      <alignment horizontal="center" vertical="center"/>
    </xf>
    <xf numFmtId="0" fontId="9" fillId="0" borderId="1" xfId="3" applyFont="1" applyBorder="1" applyAlignment="1">
      <alignment horizontal="center" vertical="center"/>
    </xf>
    <xf numFmtId="0" fontId="9" fillId="0" borderId="1" xfId="3" applyBorder="1" applyAlignment="1">
      <alignment horizontal="center" vertical="center"/>
    </xf>
    <xf numFmtId="0" fontId="9" fillId="3" borderId="1" xfId="3" applyFill="1" applyBorder="1" applyAlignment="1">
      <alignment horizontal="center" vertical="center"/>
    </xf>
    <xf numFmtId="0" fontId="9" fillId="0" borderId="1" xfId="3" applyBorder="1" applyAlignment="1">
      <alignment horizontal="center" vertical="center" wrapText="1"/>
    </xf>
    <xf numFmtId="0" fontId="9" fillId="3" borderId="7" xfId="3" applyFont="1" applyFill="1" applyBorder="1" applyAlignment="1">
      <alignment horizontal="center" vertical="center" wrapText="1"/>
    </xf>
    <xf numFmtId="0" fontId="9" fillId="3" borderId="8" xfId="3" applyFill="1" applyBorder="1" applyAlignment="1">
      <alignment horizontal="center" vertical="center" wrapText="1"/>
    </xf>
    <xf numFmtId="0" fontId="0" fillId="3" borderId="7" xfId="3" applyFont="1" applyFill="1" applyBorder="1" applyAlignment="1">
      <alignment horizontal="center" vertical="center" wrapText="1"/>
    </xf>
    <xf numFmtId="0" fontId="9" fillId="3" borderId="7" xfId="3" applyFill="1" applyBorder="1" applyAlignment="1">
      <alignment horizontal="center" vertical="center" wrapText="1"/>
    </xf>
    <xf numFmtId="0" fontId="9" fillId="3" borderId="2" xfId="3" applyFill="1" applyBorder="1" applyAlignment="1">
      <alignment horizontal="center" vertical="center" wrapText="1"/>
    </xf>
    <xf numFmtId="0" fontId="9" fillId="3" borderId="1" xfId="3" applyFill="1" applyBorder="1" applyAlignment="1">
      <alignment horizontal="center" vertical="center" wrapText="1"/>
    </xf>
    <xf numFmtId="0" fontId="13" fillId="0" borderId="1" xfId="3" applyFont="1" applyBorder="1" applyAlignment="1">
      <alignment horizontal="center" vertical="center" wrapText="1"/>
    </xf>
    <xf numFmtId="0" fontId="13" fillId="0" borderId="7" xfId="3" applyFont="1" applyBorder="1" applyAlignment="1">
      <alignment horizontal="center" vertical="center" wrapText="1"/>
    </xf>
    <xf numFmtId="0" fontId="9" fillId="0" borderId="7" xfId="3" applyFont="1" applyBorder="1" applyAlignment="1">
      <alignment horizontal="center" vertical="center"/>
    </xf>
    <xf numFmtId="0" fontId="9" fillId="0" borderId="2" xfId="3" applyFont="1" applyBorder="1" applyAlignment="1">
      <alignment horizontal="center" vertical="center"/>
    </xf>
    <xf numFmtId="0" fontId="9" fillId="0" borderId="8" xfId="3" applyFont="1" applyBorder="1" applyAlignment="1">
      <alignment horizontal="center" vertical="center"/>
    </xf>
    <xf numFmtId="0" fontId="14" fillId="0" borderId="1" xfId="3" applyFont="1" applyBorder="1" applyAlignment="1">
      <alignment horizontal="center" vertical="center" wrapText="1"/>
    </xf>
  </cellXfs>
  <cellStyles count="4">
    <cellStyle name="常规" xfId="0" builtinId="0"/>
    <cellStyle name="常规 2" xfId="1" xr:uid="{00000000-0005-0000-0000-000001000000}"/>
    <cellStyle name="常规 2 2" xfId="2" xr:uid="{00000000-0005-0000-0000-000002000000}"/>
    <cellStyle name="常规 3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397215</xdr:colOff>
      <xdr:row>4</xdr:row>
      <xdr:rowOff>35718</xdr:rowOff>
    </xdr:from>
    <xdr:to>
      <xdr:col>30</xdr:col>
      <xdr:colOff>90933</xdr:colOff>
      <xdr:row>17</xdr:row>
      <xdr:rowOff>103917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B03BBC9-EBCD-4FD2-BEC8-D826CD3BE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85465" y="1178718"/>
          <a:ext cx="5873062" cy="26042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7"/>
  <sheetViews>
    <sheetView topLeftCell="A46" zoomScale="80" zoomScaleNormal="80" workbookViewId="0">
      <selection activeCell="N63" sqref="N63:X63"/>
    </sheetView>
  </sheetViews>
  <sheetFormatPr defaultRowHeight="13.5" x14ac:dyDescent="0.15"/>
  <cols>
    <col min="1" max="10" width="11.125" customWidth="1"/>
    <col min="11" max="11" width="11.125" style="10" customWidth="1"/>
    <col min="12" max="23" width="11.125" customWidth="1"/>
    <col min="24" max="24" width="11.125" style="18" customWidth="1"/>
    <col min="26" max="26" width="35.75" bestFit="1" customWidth="1"/>
  </cols>
  <sheetData>
    <row r="1" spans="1:24" ht="13.5" customHeight="1" x14ac:dyDescent="0.15">
      <c r="A1" s="38" t="s">
        <v>33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</row>
    <row r="2" spans="1:24" x14ac:dyDescent="0.15">
      <c r="A2" s="38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</row>
    <row r="3" spans="1:24" ht="31.5" customHeight="1" x14ac:dyDescent="0.15">
      <c r="A3" s="46" t="s">
        <v>0</v>
      </c>
      <c r="B3" s="46"/>
      <c r="C3" s="46"/>
      <c r="D3" s="46"/>
      <c r="E3" s="46"/>
      <c r="F3" s="46"/>
      <c r="G3" s="46"/>
      <c r="H3" s="46"/>
      <c r="I3" s="46"/>
      <c r="J3" s="46"/>
      <c r="K3" s="46"/>
      <c r="N3" s="46" t="s">
        <v>0</v>
      </c>
      <c r="O3" s="46"/>
      <c r="P3" s="46"/>
      <c r="Q3" s="46"/>
      <c r="R3" s="46"/>
      <c r="S3" s="46"/>
      <c r="T3" s="46"/>
      <c r="U3" s="46"/>
      <c r="V3" s="46"/>
      <c r="W3" s="46"/>
      <c r="X3" s="46"/>
    </row>
    <row r="4" spans="1:24" ht="32.25" customHeight="1" x14ac:dyDescent="0.15">
      <c r="A4" s="44" t="s">
        <v>36</v>
      </c>
      <c r="B4" s="45"/>
      <c r="C4" s="45"/>
      <c r="D4" s="45"/>
      <c r="E4" s="45"/>
      <c r="F4" s="45"/>
      <c r="G4" s="45"/>
      <c r="H4" s="45"/>
      <c r="I4" s="45"/>
      <c r="J4" s="45"/>
      <c r="K4" s="45"/>
      <c r="N4" s="44" t="s">
        <v>37</v>
      </c>
      <c r="O4" s="45"/>
      <c r="P4" s="45"/>
      <c r="Q4" s="45"/>
      <c r="R4" s="45"/>
      <c r="S4" s="45"/>
      <c r="T4" s="45"/>
      <c r="U4" s="45"/>
      <c r="V4" s="45"/>
      <c r="W4" s="45"/>
      <c r="X4" s="45"/>
    </row>
    <row r="5" spans="1:24" ht="40.5" x14ac:dyDescent="0.15">
      <c r="A5" s="11" t="s">
        <v>1</v>
      </c>
      <c r="B5" s="11" t="s">
        <v>2</v>
      </c>
      <c r="C5" s="11" t="s">
        <v>3</v>
      </c>
      <c r="D5" s="11" t="s">
        <v>4</v>
      </c>
      <c r="E5" s="11" t="s">
        <v>5</v>
      </c>
      <c r="F5" s="11" t="s">
        <v>6</v>
      </c>
      <c r="G5" s="11" t="s">
        <v>7</v>
      </c>
      <c r="H5" s="11" t="s">
        <v>8</v>
      </c>
      <c r="I5" s="11" t="s">
        <v>9</v>
      </c>
      <c r="J5" s="11" t="s">
        <v>10</v>
      </c>
      <c r="K5" s="15" t="s">
        <v>11</v>
      </c>
      <c r="N5" s="11" t="s">
        <v>1</v>
      </c>
      <c r="O5" s="11" t="s">
        <v>2</v>
      </c>
      <c r="P5" s="11" t="s">
        <v>3</v>
      </c>
      <c r="Q5" s="11" t="s">
        <v>4</v>
      </c>
      <c r="R5" s="11" t="s">
        <v>5</v>
      </c>
      <c r="S5" s="11" t="s">
        <v>6</v>
      </c>
      <c r="T5" s="11" t="s">
        <v>7</v>
      </c>
      <c r="U5" s="11" t="s">
        <v>8</v>
      </c>
      <c r="V5" s="11" t="s">
        <v>9</v>
      </c>
      <c r="W5" s="11" t="s">
        <v>10</v>
      </c>
      <c r="X5" s="19" t="s">
        <v>11</v>
      </c>
    </row>
    <row r="6" spans="1:24" ht="13.5" customHeight="1" x14ac:dyDescent="0.15">
      <c r="A6" s="35">
        <v>1</v>
      </c>
      <c r="B6" s="12" t="s">
        <v>12</v>
      </c>
      <c r="C6" s="12"/>
      <c r="D6" s="12">
        <v>30</v>
      </c>
      <c r="E6" s="12">
        <v>19</v>
      </c>
      <c r="F6" s="12"/>
      <c r="G6" s="12"/>
      <c r="H6" s="12"/>
      <c r="I6" s="12"/>
      <c r="J6" s="12"/>
      <c r="K6" s="15">
        <f>C6*0.5+D6*0.5+E6+F6+G6*2+H6*2+I6*2+J6*3</f>
        <v>34</v>
      </c>
      <c r="N6" s="35">
        <v>1</v>
      </c>
      <c r="O6" s="12" t="s">
        <v>12</v>
      </c>
      <c r="P6" s="32"/>
      <c r="Q6" s="32">
        <v>50</v>
      </c>
      <c r="R6" s="32">
        <v>27</v>
      </c>
      <c r="S6" s="32"/>
      <c r="T6" s="32">
        <v>2</v>
      </c>
      <c r="U6" s="32"/>
      <c r="V6" s="32"/>
      <c r="W6" s="32"/>
      <c r="X6" s="19">
        <f>P6*0.5+Q6*0.5+R6+S6+T6*2+U6*2+V6*2+W6*3</f>
        <v>56</v>
      </c>
    </row>
    <row r="7" spans="1:24" x14ac:dyDescent="0.15">
      <c r="A7" s="36"/>
      <c r="B7" s="12" t="s">
        <v>13</v>
      </c>
      <c r="C7" s="12"/>
      <c r="D7" s="12">
        <v>15</v>
      </c>
      <c r="E7" s="12">
        <v>8</v>
      </c>
      <c r="F7" s="12"/>
      <c r="G7" s="12"/>
      <c r="H7" s="12"/>
      <c r="I7" s="12"/>
      <c r="J7" s="12"/>
      <c r="K7" s="15">
        <f t="shared" ref="K7:K53" si="0">C7*0.5+D7*0.5+E7+F7+G7*2+H7*2+I7*2+J7*3</f>
        <v>15.5</v>
      </c>
      <c r="N7" s="36"/>
      <c r="O7" s="12" t="s">
        <v>13</v>
      </c>
      <c r="P7" s="32"/>
      <c r="Q7" s="32">
        <v>22</v>
      </c>
      <c r="R7" s="32">
        <v>22</v>
      </c>
      <c r="S7" s="32"/>
      <c r="T7" s="32">
        <v>1</v>
      </c>
      <c r="U7" s="32"/>
      <c r="V7" s="32"/>
      <c r="W7" s="32"/>
      <c r="X7" s="19">
        <f t="shared" ref="X7:X53" si="1">P7*0.5+Q7*0.5+R7+S7+T7*2+U7*2+V7*2+W7*3</f>
        <v>35</v>
      </c>
    </row>
    <row r="8" spans="1:24" x14ac:dyDescent="0.15">
      <c r="A8" s="36"/>
      <c r="B8" s="12" t="s">
        <v>14</v>
      </c>
      <c r="C8" s="12"/>
      <c r="D8" s="12">
        <v>16</v>
      </c>
      <c r="E8" s="12">
        <v>10</v>
      </c>
      <c r="F8" s="12"/>
      <c r="G8" s="12"/>
      <c r="H8" s="12"/>
      <c r="I8" s="12"/>
      <c r="J8" s="12"/>
      <c r="K8" s="15">
        <f t="shared" si="0"/>
        <v>18</v>
      </c>
      <c r="N8" s="36"/>
      <c r="O8" s="12" t="s">
        <v>14</v>
      </c>
      <c r="P8" s="32"/>
      <c r="Q8" s="32">
        <v>31</v>
      </c>
      <c r="R8" s="32">
        <v>24</v>
      </c>
      <c r="S8" s="32"/>
      <c r="T8" s="32"/>
      <c r="U8" s="32"/>
      <c r="V8" s="32"/>
      <c r="W8" s="32"/>
      <c r="X8" s="19">
        <f t="shared" si="1"/>
        <v>39.5</v>
      </c>
    </row>
    <row r="9" spans="1:24" x14ac:dyDescent="0.15">
      <c r="A9" s="37"/>
      <c r="B9" s="12" t="s">
        <v>15</v>
      </c>
      <c r="C9" s="12"/>
      <c r="D9" s="12"/>
      <c r="E9" s="12"/>
      <c r="F9" s="12"/>
      <c r="G9" s="12"/>
      <c r="H9" s="12"/>
      <c r="I9" s="12"/>
      <c r="J9" s="12"/>
      <c r="K9" s="15">
        <f t="shared" si="0"/>
        <v>0</v>
      </c>
      <c r="N9" s="37"/>
      <c r="O9" s="12" t="s">
        <v>15</v>
      </c>
      <c r="P9" s="32"/>
      <c r="Q9" s="32"/>
      <c r="R9" s="32"/>
      <c r="S9" s="32"/>
      <c r="T9" s="32"/>
      <c r="U9" s="32"/>
      <c r="V9" s="32"/>
      <c r="W9" s="32"/>
      <c r="X9" s="19">
        <f t="shared" si="1"/>
        <v>0</v>
      </c>
    </row>
    <row r="10" spans="1:24" ht="14.25" customHeight="1" x14ac:dyDescent="0.15">
      <c r="A10" s="35">
        <v>2</v>
      </c>
      <c r="B10" s="12" t="s">
        <v>12</v>
      </c>
      <c r="C10" s="12"/>
      <c r="D10" s="13">
        <v>33</v>
      </c>
      <c r="E10" s="12">
        <v>26</v>
      </c>
      <c r="F10" s="12"/>
      <c r="G10" s="12"/>
      <c r="H10" s="12"/>
      <c r="I10" s="12"/>
      <c r="J10" s="12"/>
      <c r="K10" s="15">
        <f>C10*0.5+D10*0.5+E10+F10+G10*2+H10*2+I10*2+J10*3</f>
        <v>42.5</v>
      </c>
      <c r="N10" s="35">
        <v>2</v>
      </c>
      <c r="O10" s="12" t="s">
        <v>12</v>
      </c>
      <c r="P10" s="32"/>
      <c r="Q10" s="13">
        <v>63</v>
      </c>
      <c r="R10" s="32">
        <v>18</v>
      </c>
      <c r="S10" s="32"/>
      <c r="T10" s="32">
        <v>2</v>
      </c>
      <c r="U10" s="32"/>
      <c r="V10" s="32"/>
      <c r="W10" s="32"/>
      <c r="X10" s="19">
        <f t="shared" si="1"/>
        <v>53.5</v>
      </c>
    </row>
    <row r="11" spans="1:24" ht="14.25" x14ac:dyDescent="0.15">
      <c r="A11" s="36"/>
      <c r="B11" s="12" t="s">
        <v>13</v>
      </c>
      <c r="C11" s="12"/>
      <c r="D11" s="13">
        <v>26</v>
      </c>
      <c r="E11" s="12">
        <v>12</v>
      </c>
      <c r="F11" s="12"/>
      <c r="G11" s="12"/>
      <c r="H11" s="12"/>
      <c r="I11" s="12"/>
      <c r="J11" s="12"/>
      <c r="K11" s="15">
        <f t="shared" si="0"/>
        <v>25</v>
      </c>
      <c r="N11" s="36"/>
      <c r="O11" s="12" t="s">
        <v>13</v>
      </c>
      <c r="P11" s="32"/>
      <c r="Q11" s="13">
        <v>18</v>
      </c>
      <c r="R11" s="32">
        <v>10</v>
      </c>
      <c r="S11" s="32"/>
      <c r="T11" s="32"/>
      <c r="U11" s="32"/>
      <c r="V11" s="32"/>
      <c r="W11" s="32"/>
      <c r="X11" s="19">
        <f t="shared" si="1"/>
        <v>19</v>
      </c>
    </row>
    <row r="12" spans="1:24" x14ac:dyDescent="0.15">
      <c r="A12" s="36"/>
      <c r="B12" s="12" t="s">
        <v>14</v>
      </c>
      <c r="C12" s="12"/>
      <c r="D12" s="12">
        <v>24</v>
      </c>
      <c r="E12" s="12">
        <v>18</v>
      </c>
      <c r="F12" s="12"/>
      <c r="G12" s="12"/>
      <c r="H12" s="12"/>
      <c r="I12" s="12"/>
      <c r="J12" s="12"/>
      <c r="K12" s="15">
        <f t="shared" si="0"/>
        <v>30</v>
      </c>
      <c r="N12" s="36"/>
      <c r="O12" s="12" t="s">
        <v>14</v>
      </c>
      <c r="P12" s="32"/>
      <c r="Q12" s="32">
        <v>39</v>
      </c>
      <c r="R12" s="32">
        <v>22</v>
      </c>
      <c r="S12" s="32"/>
      <c r="T12" s="32"/>
      <c r="U12" s="32"/>
      <c r="V12" s="32"/>
      <c r="W12" s="32"/>
      <c r="X12" s="19">
        <f t="shared" si="1"/>
        <v>41.5</v>
      </c>
    </row>
    <row r="13" spans="1:24" x14ac:dyDescent="0.15">
      <c r="A13" s="37"/>
      <c r="B13" s="12" t="s">
        <v>15</v>
      </c>
      <c r="C13" s="12"/>
      <c r="D13" s="12"/>
      <c r="E13" s="12"/>
      <c r="F13" s="12"/>
      <c r="G13" s="12"/>
      <c r="H13" s="12"/>
      <c r="I13" s="12"/>
      <c r="J13" s="12"/>
      <c r="K13" s="15">
        <f t="shared" si="0"/>
        <v>0</v>
      </c>
      <c r="N13" s="37"/>
      <c r="O13" s="12" t="s">
        <v>15</v>
      </c>
      <c r="P13" s="32"/>
      <c r="Q13" s="32"/>
      <c r="R13" s="32"/>
      <c r="S13" s="32"/>
      <c r="T13" s="32"/>
      <c r="U13" s="32"/>
      <c r="V13" s="32"/>
      <c r="W13" s="32"/>
      <c r="X13" s="19">
        <f t="shared" si="1"/>
        <v>0</v>
      </c>
    </row>
    <row r="14" spans="1:24" ht="13.5" customHeight="1" x14ac:dyDescent="0.15">
      <c r="A14" s="35">
        <v>3</v>
      </c>
      <c r="B14" s="12" t="s">
        <v>12</v>
      </c>
      <c r="C14" s="12"/>
      <c r="D14" s="12">
        <v>39</v>
      </c>
      <c r="E14" s="12">
        <v>24</v>
      </c>
      <c r="F14" s="12"/>
      <c r="G14" s="12"/>
      <c r="H14" s="12"/>
      <c r="I14" s="12"/>
      <c r="J14" s="12"/>
      <c r="K14" s="15">
        <f t="shared" si="0"/>
        <v>43.5</v>
      </c>
      <c r="N14" s="35">
        <v>3</v>
      </c>
      <c r="O14" s="12" t="s">
        <v>12</v>
      </c>
      <c r="P14" s="32"/>
      <c r="Q14" s="32">
        <v>56</v>
      </c>
      <c r="R14" s="32">
        <v>24</v>
      </c>
      <c r="S14" s="32"/>
      <c r="T14" s="32">
        <v>1</v>
      </c>
      <c r="U14" s="32"/>
      <c r="V14" s="32"/>
      <c r="W14" s="32"/>
      <c r="X14" s="19">
        <f t="shared" si="1"/>
        <v>54</v>
      </c>
    </row>
    <row r="15" spans="1:24" x14ac:dyDescent="0.15">
      <c r="A15" s="36"/>
      <c r="B15" s="12" t="s">
        <v>13</v>
      </c>
      <c r="C15" s="12"/>
      <c r="D15" s="12">
        <v>23</v>
      </c>
      <c r="E15" s="12">
        <v>12</v>
      </c>
      <c r="F15" s="12"/>
      <c r="G15" s="12"/>
      <c r="H15" s="12"/>
      <c r="I15" s="12"/>
      <c r="J15" s="12">
        <v>1</v>
      </c>
      <c r="K15" s="15">
        <f t="shared" si="0"/>
        <v>26.5</v>
      </c>
      <c r="N15" s="36"/>
      <c r="O15" s="12" t="s">
        <v>13</v>
      </c>
      <c r="P15" s="32"/>
      <c r="Q15" s="32">
        <v>13</v>
      </c>
      <c r="R15" s="32">
        <v>17</v>
      </c>
      <c r="S15" s="32"/>
      <c r="T15" s="32"/>
      <c r="U15" s="32"/>
      <c r="V15" s="32"/>
      <c r="W15" s="32">
        <v>1</v>
      </c>
      <c r="X15" s="19">
        <f t="shared" si="1"/>
        <v>26.5</v>
      </c>
    </row>
    <row r="16" spans="1:24" x14ac:dyDescent="0.15">
      <c r="A16" s="36"/>
      <c r="B16" s="12" t="s">
        <v>14</v>
      </c>
      <c r="C16" s="12"/>
      <c r="D16" s="12">
        <v>48</v>
      </c>
      <c r="E16" s="12">
        <v>11</v>
      </c>
      <c r="F16" s="12"/>
      <c r="G16" s="12"/>
      <c r="H16" s="12"/>
      <c r="I16" s="12"/>
      <c r="J16" s="12">
        <v>1</v>
      </c>
      <c r="K16" s="15">
        <f t="shared" si="0"/>
        <v>38</v>
      </c>
      <c r="N16" s="36"/>
      <c r="O16" s="12" t="s">
        <v>14</v>
      </c>
      <c r="P16" s="32"/>
      <c r="Q16" s="32">
        <v>31</v>
      </c>
      <c r="R16" s="32">
        <v>13</v>
      </c>
      <c r="S16" s="32"/>
      <c r="T16" s="32"/>
      <c r="U16" s="32"/>
      <c r="V16" s="32"/>
      <c r="W16" s="32"/>
      <c r="X16" s="19">
        <f t="shared" si="1"/>
        <v>28.5</v>
      </c>
    </row>
    <row r="17" spans="1:26" x14ac:dyDescent="0.15">
      <c r="A17" s="37"/>
      <c r="B17" s="12" t="s">
        <v>15</v>
      </c>
      <c r="C17" s="12"/>
      <c r="D17" s="12"/>
      <c r="E17" s="12"/>
      <c r="F17" s="12"/>
      <c r="G17" s="12"/>
      <c r="H17" s="12"/>
      <c r="I17" s="12"/>
      <c r="J17" s="12"/>
      <c r="K17" s="15">
        <f t="shared" si="0"/>
        <v>0</v>
      </c>
      <c r="N17" s="37"/>
      <c r="O17" s="12" t="s">
        <v>15</v>
      </c>
      <c r="P17" s="32"/>
      <c r="Q17" s="32"/>
      <c r="R17" s="32"/>
      <c r="S17" s="32"/>
      <c r="T17" s="32"/>
      <c r="U17" s="32"/>
      <c r="V17" s="32"/>
      <c r="W17" s="32"/>
      <c r="X17" s="19">
        <f t="shared" si="1"/>
        <v>0</v>
      </c>
    </row>
    <row r="18" spans="1:26" ht="13.5" customHeight="1" x14ac:dyDescent="0.15">
      <c r="A18" s="35">
        <v>4</v>
      </c>
      <c r="B18" s="12" t="s">
        <v>12</v>
      </c>
      <c r="C18" s="12"/>
      <c r="D18" s="14">
        <v>51</v>
      </c>
      <c r="E18" s="14">
        <v>31</v>
      </c>
      <c r="F18" s="12"/>
      <c r="G18" s="12">
        <v>1</v>
      </c>
      <c r="H18" s="12"/>
      <c r="I18" s="12"/>
      <c r="J18" s="12"/>
      <c r="K18" s="15">
        <f t="shared" si="0"/>
        <v>58.5</v>
      </c>
      <c r="N18" s="35">
        <v>4</v>
      </c>
      <c r="O18" s="12" t="s">
        <v>12</v>
      </c>
      <c r="P18" s="32"/>
      <c r="Q18" s="14">
        <v>62</v>
      </c>
      <c r="R18" s="14">
        <v>25</v>
      </c>
      <c r="S18" s="32"/>
      <c r="T18" s="32">
        <v>5</v>
      </c>
      <c r="U18" s="32"/>
      <c r="V18" s="32"/>
      <c r="W18" s="32"/>
      <c r="X18" s="19">
        <f t="shared" si="1"/>
        <v>66</v>
      </c>
    </row>
    <row r="19" spans="1:26" x14ac:dyDescent="0.15">
      <c r="A19" s="36"/>
      <c r="B19" s="12" t="s">
        <v>13</v>
      </c>
      <c r="C19" s="12"/>
      <c r="D19" s="14">
        <v>18</v>
      </c>
      <c r="E19" s="14">
        <v>16</v>
      </c>
      <c r="F19" s="12"/>
      <c r="G19" s="12">
        <v>1</v>
      </c>
      <c r="H19" s="12"/>
      <c r="I19" s="12"/>
      <c r="J19" s="12"/>
      <c r="K19" s="15">
        <f t="shared" si="0"/>
        <v>27</v>
      </c>
      <c r="N19" s="36"/>
      <c r="O19" s="12" t="s">
        <v>13</v>
      </c>
      <c r="P19" s="32"/>
      <c r="Q19" s="14">
        <v>18</v>
      </c>
      <c r="R19" s="14">
        <v>14</v>
      </c>
      <c r="S19" s="32"/>
      <c r="T19" s="32"/>
      <c r="U19" s="32"/>
      <c r="V19" s="32"/>
      <c r="W19" s="32"/>
      <c r="X19" s="19">
        <f t="shared" si="1"/>
        <v>23</v>
      </c>
    </row>
    <row r="20" spans="1:26" x14ac:dyDescent="0.15">
      <c r="A20" s="36"/>
      <c r="B20" s="12" t="s">
        <v>14</v>
      </c>
      <c r="C20" s="12"/>
      <c r="D20" s="14">
        <v>30</v>
      </c>
      <c r="E20" s="14">
        <v>13</v>
      </c>
      <c r="F20" s="12"/>
      <c r="G20" s="12"/>
      <c r="H20" s="12"/>
      <c r="I20" s="12"/>
      <c r="J20" s="12"/>
      <c r="K20" s="15">
        <f t="shared" si="0"/>
        <v>28</v>
      </c>
      <c r="N20" s="36"/>
      <c r="O20" s="12" t="s">
        <v>14</v>
      </c>
      <c r="P20" s="32"/>
      <c r="Q20" s="14">
        <v>34</v>
      </c>
      <c r="R20" s="14">
        <v>16</v>
      </c>
      <c r="S20" s="32"/>
      <c r="T20" s="32"/>
      <c r="U20" s="32"/>
      <c r="V20" s="32"/>
      <c r="W20" s="32"/>
      <c r="X20" s="19">
        <f t="shared" si="1"/>
        <v>33</v>
      </c>
    </row>
    <row r="21" spans="1:26" x14ac:dyDescent="0.15">
      <c r="A21" s="37"/>
      <c r="B21" s="12" t="s">
        <v>15</v>
      </c>
      <c r="C21" s="12"/>
      <c r="D21" s="14"/>
      <c r="E21" s="14"/>
      <c r="F21" s="12"/>
      <c r="G21" s="12"/>
      <c r="H21" s="12"/>
      <c r="I21" s="12"/>
      <c r="J21" s="12"/>
      <c r="K21" s="15">
        <f t="shared" si="0"/>
        <v>0</v>
      </c>
      <c r="N21" s="37"/>
      <c r="O21" s="12" t="s">
        <v>15</v>
      </c>
      <c r="P21" s="32"/>
      <c r="Q21" s="14"/>
      <c r="R21" s="14"/>
      <c r="S21" s="32"/>
      <c r="T21" s="32"/>
      <c r="U21" s="32"/>
      <c r="V21" s="32"/>
      <c r="W21" s="32"/>
      <c r="X21" s="19">
        <f t="shared" si="1"/>
        <v>0</v>
      </c>
    </row>
    <row r="22" spans="1:26" ht="13.5" customHeight="1" x14ac:dyDescent="0.15">
      <c r="A22" s="35">
        <v>5</v>
      </c>
      <c r="B22" s="12" t="s">
        <v>12</v>
      </c>
      <c r="C22" s="12"/>
      <c r="D22" s="14">
        <v>55</v>
      </c>
      <c r="E22" s="14">
        <v>21</v>
      </c>
      <c r="F22" s="12"/>
      <c r="G22" s="12"/>
      <c r="H22" s="12"/>
      <c r="I22" s="12">
        <v>1</v>
      </c>
      <c r="J22" s="12"/>
      <c r="K22" s="15">
        <f t="shared" si="0"/>
        <v>50.5</v>
      </c>
      <c r="N22" s="35">
        <v>5</v>
      </c>
      <c r="O22" s="12" t="s">
        <v>12</v>
      </c>
      <c r="P22" s="32"/>
      <c r="Q22" s="14">
        <v>52</v>
      </c>
      <c r="R22" s="14">
        <v>22</v>
      </c>
      <c r="S22" s="32"/>
      <c r="T22" s="32">
        <v>1</v>
      </c>
      <c r="U22" s="32"/>
      <c r="V22" s="32">
        <v>1</v>
      </c>
      <c r="W22" s="32"/>
      <c r="X22" s="19">
        <f t="shared" si="1"/>
        <v>52</v>
      </c>
      <c r="Z22" s="33" t="s">
        <v>32</v>
      </c>
    </row>
    <row r="23" spans="1:26" x14ac:dyDescent="0.15">
      <c r="A23" s="36"/>
      <c r="B23" s="12" t="s">
        <v>13</v>
      </c>
      <c r="C23" s="12"/>
      <c r="D23" s="14">
        <v>17</v>
      </c>
      <c r="E23" s="14">
        <v>19</v>
      </c>
      <c r="F23" s="12"/>
      <c r="G23" s="12"/>
      <c r="H23" s="12"/>
      <c r="I23" s="12"/>
      <c r="J23" s="12"/>
      <c r="K23" s="15">
        <f t="shared" si="0"/>
        <v>27.5</v>
      </c>
      <c r="N23" s="36"/>
      <c r="O23" s="12" t="s">
        <v>13</v>
      </c>
      <c r="P23" s="32"/>
      <c r="Q23" s="14">
        <v>19</v>
      </c>
      <c r="R23" s="14">
        <v>20</v>
      </c>
      <c r="S23" s="32"/>
      <c r="T23" s="32">
        <v>2</v>
      </c>
      <c r="U23" s="32"/>
      <c r="V23" s="32"/>
      <c r="W23" s="32"/>
      <c r="X23" s="19">
        <f t="shared" si="1"/>
        <v>33.5</v>
      </c>
    </row>
    <row r="24" spans="1:26" x14ac:dyDescent="0.15">
      <c r="A24" s="36"/>
      <c r="B24" s="12" t="s">
        <v>14</v>
      </c>
      <c r="C24" s="12"/>
      <c r="D24" s="14">
        <v>20</v>
      </c>
      <c r="E24" s="14">
        <v>11</v>
      </c>
      <c r="F24" s="12"/>
      <c r="G24" s="12"/>
      <c r="H24" s="12"/>
      <c r="I24" s="12"/>
      <c r="J24" s="12"/>
      <c r="K24" s="15">
        <f t="shared" si="0"/>
        <v>21</v>
      </c>
      <c r="N24" s="36"/>
      <c r="O24" s="12" t="s">
        <v>14</v>
      </c>
      <c r="P24" s="32"/>
      <c r="Q24" s="14">
        <v>26</v>
      </c>
      <c r="R24" s="14">
        <v>15</v>
      </c>
      <c r="S24" s="32"/>
      <c r="T24" s="32"/>
      <c r="U24" s="32"/>
      <c r="V24" s="32"/>
      <c r="W24" s="32"/>
      <c r="X24" s="19">
        <f t="shared" si="1"/>
        <v>28</v>
      </c>
    </row>
    <row r="25" spans="1:26" x14ac:dyDescent="0.15">
      <c r="A25" s="37"/>
      <c r="B25" s="12" t="s">
        <v>15</v>
      </c>
      <c r="C25" s="12"/>
      <c r="D25" s="14"/>
      <c r="E25" s="14"/>
      <c r="F25" s="12"/>
      <c r="G25" s="12"/>
      <c r="H25" s="12"/>
      <c r="I25" s="12"/>
      <c r="J25" s="12"/>
      <c r="K25" s="15">
        <f t="shared" si="0"/>
        <v>0</v>
      </c>
      <c r="N25" s="37"/>
      <c r="O25" s="12" t="s">
        <v>15</v>
      </c>
      <c r="P25" s="32"/>
      <c r="Q25" s="14"/>
      <c r="R25" s="14"/>
      <c r="S25" s="32"/>
      <c r="T25" s="32"/>
      <c r="U25" s="32"/>
      <c r="V25" s="32"/>
      <c r="W25" s="32"/>
      <c r="X25" s="19">
        <f t="shared" si="1"/>
        <v>0</v>
      </c>
    </row>
    <row r="26" spans="1:26" ht="13.5" customHeight="1" x14ac:dyDescent="0.15">
      <c r="A26" s="35">
        <v>6</v>
      </c>
      <c r="B26" s="12" t="s">
        <v>12</v>
      </c>
      <c r="C26" s="12"/>
      <c r="D26" s="14">
        <v>52</v>
      </c>
      <c r="E26" s="14">
        <v>21</v>
      </c>
      <c r="F26" s="12"/>
      <c r="G26" s="12"/>
      <c r="H26" s="12"/>
      <c r="I26" s="12"/>
      <c r="J26" s="12"/>
      <c r="K26" s="15">
        <f t="shared" si="0"/>
        <v>47</v>
      </c>
      <c r="N26" s="35">
        <v>6</v>
      </c>
      <c r="O26" s="12" t="s">
        <v>12</v>
      </c>
      <c r="P26" s="32"/>
      <c r="Q26" s="14">
        <v>67</v>
      </c>
      <c r="R26" s="14">
        <v>24</v>
      </c>
      <c r="S26" s="32"/>
      <c r="T26" s="32">
        <v>5</v>
      </c>
      <c r="U26" s="32"/>
      <c r="V26" s="32">
        <v>1</v>
      </c>
      <c r="W26" s="32"/>
      <c r="X26" s="19">
        <f t="shared" si="1"/>
        <v>69.5</v>
      </c>
    </row>
    <row r="27" spans="1:26" x14ac:dyDescent="0.15">
      <c r="A27" s="36"/>
      <c r="B27" s="12" t="s">
        <v>13</v>
      </c>
      <c r="C27" s="12"/>
      <c r="D27" s="14">
        <v>22</v>
      </c>
      <c r="E27" s="14">
        <v>14</v>
      </c>
      <c r="F27" s="12"/>
      <c r="G27" s="12"/>
      <c r="H27" s="12"/>
      <c r="I27" s="12"/>
      <c r="J27" s="12"/>
      <c r="K27" s="15">
        <f t="shared" si="0"/>
        <v>25</v>
      </c>
      <c r="N27" s="36"/>
      <c r="O27" s="12" t="s">
        <v>13</v>
      </c>
      <c r="P27" s="32"/>
      <c r="Q27" s="14">
        <v>17</v>
      </c>
      <c r="R27" s="14">
        <v>18</v>
      </c>
      <c r="S27" s="32"/>
      <c r="T27" s="32">
        <v>1</v>
      </c>
      <c r="U27" s="32"/>
      <c r="V27" s="32"/>
      <c r="W27" s="32">
        <v>1</v>
      </c>
      <c r="X27" s="19">
        <f t="shared" si="1"/>
        <v>31.5</v>
      </c>
    </row>
    <row r="28" spans="1:26" x14ac:dyDescent="0.15">
      <c r="A28" s="36"/>
      <c r="B28" s="12" t="s">
        <v>14</v>
      </c>
      <c r="C28" s="12"/>
      <c r="D28" s="14">
        <v>36</v>
      </c>
      <c r="E28" s="14">
        <v>20</v>
      </c>
      <c r="F28" s="12"/>
      <c r="G28" s="12">
        <v>1</v>
      </c>
      <c r="H28" s="12"/>
      <c r="I28" s="12"/>
      <c r="J28" s="12"/>
      <c r="K28" s="15">
        <f t="shared" si="0"/>
        <v>40</v>
      </c>
      <c r="N28" s="36"/>
      <c r="O28" s="12" t="s">
        <v>14</v>
      </c>
      <c r="P28" s="32"/>
      <c r="Q28" s="14">
        <v>24</v>
      </c>
      <c r="R28" s="14">
        <v>19</v>
      </c>
      <c r="S28" s="32"/>
      <c r="T28" s="32"/>
      <c r="U28" s="32"/>
      <c r="V28" s="32"/>
      <c r="W28" s="32"/>
      <c r="X28" s="19">
        <f t="shared" si="1"/>
        <v>31</v>
      </c>
    </row>
    <row r="29" spans="1:26" x14ac:dyDescent="0.15">
      <c r="A29" s="37"/>
      <c r="B29" s="12" t="s">
        <v>15</v>
      </c>
      <c r="C29" s="12"/>
      <c r="D29" s="14"/>
      <c r="E29" s="14"/>
      <c r="F29" s="12"/>
      <c r="G29" s="12"/>
      <c r="H29" s="12"/>
      <c r="I29" s="12"/>
      <c r="J29" s="12"/>
      <c r="K29" s="15">
        <f t="shared" si="0"/>
        <v>0</v>
      </c>
      <c r="N29" s="37"/>
      <c r="O29" s="12" t="s">
        <v>15</v>
      </c>
      <c r="P29" s="32"/>
      <c r="Q29" s="14"/>
      <c r="R29" s="14"/>
      <c r="S29" s="32"/>
      <c r="T29" s="32"/>
      <c r="U29" s="32"/>
      <c r="V29" s="32"/>
      <c r="W29" s="32"/>
      <c r="X29" s="19">
        <f t="shared" si="1"/>
        <v>0</v>
      </c>
    </row>
    <row r="30" spans="1:26" ht="13.5" customHeight="1" x14ac:dyDescent="0.15">
      <c r="A30" s="35">
        <v>7</v>
      </c>
      <c r="B30" s="12" t="s">
        <v>12</v>
      </c>
      <c r="C30" s="12"/>
      <c r="D30" s="14">
        <v>31</v>
      </c>
      <c r="E30" s="14">
        <v>27</v>
      </c>
      <c r="F30" s="12"/>
      <c r="G30" s="12"/>
      <c r="H30" s="12"/>
      <c r="I30" s="12"/>
      <c r="J30" s="12"/>
      <c r="K30" s="15">
        <f t="shared" si="0"/>
        <v>42.5</v>
      </c>
      <c r="N30" s="35">
        <v>7</v>
      </c>
      <c r="O30" s="12" t="s">
        <v>12</v>
      </c>
      <c r="P30" s="32"/>
      <c r="Q30" s="14">
        <v>77</v>
      </c>
      <c r="R30" s="14">
        <v>23</v>
      </c>
      <c r="S30" s="32"/>
      <c r="T30" s="32">
        <v>3</v>
      </c>
      <c r="U30" s="32"/>
      <c r="V30" s="32">
        <v>1</v>
      </c>
      <c r="W30" s="32"/>
      <c r="X30" s="19">
        <f t="shared" si="1"/>
        <v>69.5</v>
      </c>
    </row>
    <row r="31" spans="1:26" x14ac:dyDescent="0.15">
      <c r="A31" s="36"/>
      <c r="B31" s="12" t="s">
        <v>13</v>
      </c>
      <c r="C31" s="12"/>
      <c r="D31" s="14">
        <v>21</v>
      </c>
      <c r="E31" s="14">
        <v>13</v>
      </c>
      <c r="F31" s="12"/>
      <c r="G31" s="12"/>
      <c r="H31" s="12"/>
      <c r="I31" s="12"/>
      <c r="J31" s="12"/>
      <c r="K31" s="15">
        <f t="shared" si="0"/>
        <v>23.5</v>
      </c>
      <c r="N31" s="36"/>
      <c r="O31" s="12" t="s">
        <v>13</v>
      </c>
      <c r="P31" s="32"/>
      <c r="Q31" s="14">
        <v>21</v>
      </c>
      <c r="R31" s="14">
        <v>14</v>
      </c>
      <c r="S31" s="32"/>
      <c r="T31" s="32">
        <v>1</v>
      </c>
      <c r="U31" s="32"/>
      <c r="V31" s="32">
        <v>1</v>
      </c>
      <c r="W31" s="32"/>
      <c r="X31" s="19">
        <f t="shared" si="1"/>
        <v>28.5</v>
      </c>
    </row>
    <row r="32" spans="1:26" x14ac:dyDescent="0.15">
      <c r="A32" s="36"/>
      <c r="B32" s="12" t="s">
        <v>14</v>
      </c>
      <c r="C32" s="12"/>
      <c r="D32" s="14">
        <v>32</v>
      </c>
      <c r="E32" s="14">
        <v>17</v>
      </c>
      <c r="F32" s="12"/>
      <c r="G32" s="12"/>
      <c r="H32" s="12"/>
      <c r="I32" s="12"/>
      <c r="J32" s="12"/>
      <c r="K32" s="15">
        <f t="shared" si="0"/>
        <v>33</v>
      </c>
      <c r="N32" s="36"/>
      <c r="O32" s="12" t="s">
        <v>14</v>
      </c>
      <c r="P32" s="32"/>
      <c r="Q32" s="14">
        <v>25</v>
      </c>
      <c r="R32" s="14">
        <v>17</v>
      </c>
      <c r="S32" s="32"/>
      <c r="T32" s="32"/>
      <c r="U32" s="32"/>
      <c r="V32" s="32"/>
      <c r="W32" s="32"/>
      <c r="X32" s="19">
        <f t="shared" si="1"/>
        <v>29.5</v>
      </c>
    </row>
    <row r="33" spans="1:24" x14ac:dyDescent="0.15">
      <c r="A33" s="37"/>
      <c r="B33" s="12" t="s">
        <v>15</v>
      </c>
      <c r="C33" s="12"/>
      <c r="D33" s="14"/>
      <c r="E33" s="14"/>
      <c r="F33" s="12"/>
      <c r="G33" s="12"/>
      <c r="H33" s="12"/>
      <c r="I33" s="12"/>
      <c r="J33" s="12"/>
      <c r="K33" s="15">
        <f t="shared" si="0"/>
        <v>0</v>
      </c>
      <c r="N33" s="37"/>
      <c r="O33" s="12" t="s">
        <v>15</v>
      </c>
      <c r="P33" s="32"/>
      <c r="Q33" s="14"/>
      <c r="R33" s="14"/>
      <c r="S33" s="32"/>
      <c r="T33" s="32"/>
      <c r="U33" s="32"/>
      <c r="V33" s="32"/>
      <c r="W33" s="32"/>
      <c r="X33" s="19">
        <f t="shared" si="1"/>
        <v>0</v>
      </c>
    </row>
    <row r="34" spans="1:24" ht="13.5" customHeight="1" x14ac:dyDescent="0.15">
      <c r="A34" s="35">
        <v>8</v>
      </c>
      <c r="B34" s="12" t="s">
        <v>12</v>
      </c>
      <c r="C34" s="12"/>
      <c r="D34" s="14">
        <v>30</v>
      </c>
      <c r="E34" s="14">
        <v>26</v>
      </c>
      <c r="F34" s="12"/>
      <c r="G34" s="12">
        <v>2</v>
      </c>
      <c r="H34" s="12"/>
      <c r="I34" s="12">
        <v>1</v>
      </c>
      <c r="J34" s="12"/>
      <c r="K34" s="15">
        <f t="shared" si="0"/>
        <v>47</v>
      </c>
      <c r="N34" s="35">
        <v>8</v>
      </c>
      <c r="O34" s="12" t="s">
        <v>12</v>
      </c>
      <c r="P34" s="32"/>
      <c r="Q34" s="14">
        <v>53</v>
      </c>
      <c r="R34" s="14">
        <v>31</v>
      </c>
      <c r="S34" s="32"/>
      <c r="T34" s="32">
        <v>3</v>
      </c>
      <c r="U34" s="32"/>
      <c r="V34" s="32"/>
      <c r="W34" s="32">
        <v>1</v>
      </c>
      <c r="X34" s="19">
        <f t="shared" si="1"/>
        <v>66.5</v>
      </c>
    </row>
    <row r="35" spans="1:24" x14ac:dyDescent="0.15">
      <c r="A35" s="36"/>
      <c r="B35" s="12" t="s">
        <v>13</v>
      </c>
      <c r="C35" s="12"/>
      <c r="D35" s="14">
        <v>13</v>
      </c>
      <c r="E35" s="14">
        <v>17</v>
      </c>
      <c r="F35" s="12"/>
      <c r="G35" s="12"/>
      <c r="H35" s="12"/>
      <c r="I35" s="12">
        <v>1</v>
      </c>
      <c r="J35" s="12"/>
      <c r="K35" s="15">
        <f t="shared" si="0"/>
        <v>25.5</v>
      </c>
      <c r="N35" s="36"/>
      <c r="O35" s="12" t="s">
        <v>13</v>
      </c>
      <c r="P35" s="32"/>
      <c r="Q35" s="14">
        <v>19</v>
      </c>
      <c r="R35" s="14">
        <v>12</v>
      </c>
      <c r="S35" s="32"/>
      <c r="T35" s="32">
        <v>1</v>
      </c>
      <c r="U35" s="32"/>
      <c r="V35" s="32"/>
      <c r="W35" s="32"/>
      <c r="X35" s="19">
        <f t="shared" si="1"/>
        <v>23.5</v>
      </c>
    </row>
    <row r="36" spans="1:24" x14ac:dyDescent="0.15">
      <c r="A36" s="36"/>
      <c r="B36" s="12" t="s">
        <v>14</v>
      </c>
      <c r="C36" s="12"/>
      <c r="D36" s="14">
        <v>35</v>
      </c>
      <c r="E36" s="14">
        <v>17</v>
      </c>
      <c r="F36" s="12"/>
      <c r="G36" s="12"/>
      <c r="H36" s="12"/>
      <c r="I36" s="12"/>
      <c r="J36" s="12"/>
      <c r="K36" s="15">
        <f t="shared" si="0"/>
        <v>34.5</v>
      </c>
      <c r="N36" s="36"/>
      <c r="O36" s="12" t="s">
        <v>14</v>
      </c>
      <c r="P36" s="32"/>
      <c r="Q36" s="14">
        <v>20</v>
      </c>
      <c r="R36" s="14">
        <v>31</v>
      </c>
      <c r="S36" s="32"/>
      <c r="T36" s="32"/>
      <c r="U36" s="32"/>
      <c r="V36" s="32">
        <v>1</v>
      </c>
      <c r="W36" s="32"/>
      <c r="X36" s="19">
        <f t="shared" si="1"/>
        <v>43</v>
      </c>
    </row>
    <row r="37" spans="1:24" x14ac:dyDescent="0.15">
      <c r="A37" s="37"/>
      <c r="B37" s="12" t="s">
        <v>15</v>
      </c>
      <c r="C37" s="12"/>
      <c r="D37" s="14"/>
      <c r="E37" s="14"/>
      <c r="F37" s="12"/>
      <c r="G37" s="12"/>
      <c r="H37" s="12"/>
      <c r="I37" s="12"/>
      <c r="J37" s="12"/>
      <c r="K37" s="15">
        <f t="shared" si="0"/>
        <v>0</v>
      </c>
      <c r="N37" s="37"/>
      <c r="O37" s="12" t="s">
        <v>15</v>
      </c>
      <c r="P37" s="32"/>
      <c r="Q37" s="14"/>
      <c r="R37" s="14"/>
      <c r="S37" s="32"/>
      <c r="T37" s="32"/>
      <c r="U37" s="32"/>
      <c r="V37" s="32"/>
      <c r="W37" s="32"/>
      <c r="X37" s="19">
        <f t="shared" si="1"/>
        <v>0</v>
      </c>
    </row>
    <row r="38" spans="1:24" ht="13.5" customHeight="1" x14ac:dyDescent="0.15">
      <c r="A38" s="35">
        <v>9</v>
      </c>
      <c r="B38" s="12" t="s">
        <v>12</v>
      </c>
      <c r="C38" s="12"/>
      <c r="D38" s="14">
        <v>24</v>
      </c>
      <c r="E38" s="14">
        <v>30</v>
      </c>
      <c r="F38" s="12"/>
      <c r="G38" s="12"/>
      <c r="H38" s="12"/>
      <c r="I38" s="12"/>
      <c r="J38" s="12"/>
      <c r="K38" s="15">
        <f t="shared" si="0"/>
        <v>42</v>
      </c>
      <c r="N38" s="35">
        <v>9</v>
      </c>
      <c r="O38" s="12" t="s">
        <v>12</v>
      </c>
      <c r="P38" s="32"/>
      <c r="Q38" s="14">
        <v>69</v>
      </c>
      <c r="R38" s="14">
        <v>30</v>
      </c>
      <c r="S38" s="32"/>
      <c r="T38" s="32">
        <v>3</v>
      </c>
      <c r="U38" s="32"/>
      <c r="V38" s="32"/>
      <c r="W38" s="32"/>
      <c r="X38" s="19">
        <f t="shared" si="1"/>
        <v>70.5</v>
      </c>
    </row>
    <row r="39" spans="1:24" x14ac:dyDescent="0.15">
      <c r="A39" s="36"/>
      <c r="B39" s="12" t="s">
        <v>13</v>
      </c>
      <c r="C39" s="12"/>
      <c r="D39" s="14">
        <v>9</v>
      </c>
      <c r="E39" s="14">
        <v>14</v>
      </c>
      <c r="F39" s="12"/>
      <c r="G39" s="12">
        <v>2</v>
      </c>
      <c r="H39" s="12"/>
      <c r="I39" s="12"/>
      <c r="J39" s="12"/>
      <c r="K39" s="15">
        <f t="shared" si="0"/>
        <v>22.5</v>
      </c>
      <c r="N39" s="36"/>
      <c r="O39" s="12" t="s">
        <v>13</v>
      </c>
      <c r="P39" s="32"/>
      <c r="Q39" s="14">
        <v>24</v>
      </c>
      <c r="R39" s="14">
        <v>19</v>
      </c>
      <c r="S39" s="32"/>
      <c r="T39" s="32"/>
      <c r="U39" s="32"/>
      <c r="V39" s="32">
        <v>1</v>
      </c>
      <c r="W39" s="32"/>
      <c r="X39" s="19">
        <f t="shared" si="1"/>
        <v>33</v>
      </c>
    </row>
    <row r="40" spans="1:24" x14ac:dyDescent="0.15">
      <c r="A40" s="36"/>
      <c r="B40" s="12" t="s">
        <v>14</v>
      </c>
      <c r="C40" s="12"/>
      <c r="D40" s="14">
        <v>25</v>
      </c>
      <c r="E40" s="14">
        <v>21</v>
      </c>
      <c r="F40" s="12"/>
      <c r="G40" s="12"/>
      <c r="H40" s="12"/>
      <c r="I40" s="12"/>
      <c r="J40" s="12"/>
      <c r="K40" s="15">
        <f t="shared" si="0"/>
        <v>33.5</v>
      </c>
      <c r="N40" s="36"/>
      <c r="O40" s="12" t="s">
        <v>14</v>
      </c>
      <c r="P40" s="32"/>
      <c r="Q40" s="14">
        <v>20</v>
      </c>
      <c r="R40" s="14">
        <v>14</v>
      </c>
      <c r="S40" s="32"/>
      <c r="T40" s="32"/>
      <c r="U40" s="32"/>
      <c r="V40" s="32"/>
      <c r="W40" s="32"/>
      <c r="X40" s="19">
        <f t="shared" si="1"/>
        <v>24</v>
      </c>
    </row>
    <row r="41" spans="1:24" x14ac:dyDescent="0.15">
      <c r="A41" s="37"/>
      <c r="B41" s="12" t="s">
        <v>15</v>
      </c>
      <c r="C41" s="12"/>
      <c r="D41" s="14"/>
      <c r="E41" s="14"/>
      <c r="F41" s="12"/>
      <c r="G41" s="12"/>
      <c r="H41" s="12"/>
      <c r="I41" s="12"/>
      <c r="J41" s="12"/>
      <c r="K41" s="15">
        <f t="shared" si="0"/>
        <v>0</v>
      </c>
      <c r="N41" s="37"/>
      <c r="O41" s="12" t="s">
        <v>15</v>
      </c>
      <c r="P41" s="32"/>
      <c r="Q41" s="14"/>
      <c r="R41" s="14"/>
      <c r="S41" s="32"/>
      <c r="T41" s="32"/>
      <c r="U41" s="32"/>
      <c r="V41" s="32"/>
      <c r="W41" s="32"/>
      <c r="X41" s="19">
        <f t="shared" si="1"/>
        <v>0</v>
      </c>
    </row>
    <row r="42" spans="1:24" ht="13.5" customHeight="1" x14ac:dyDescent="0.15">
      <c r="A42" s="35">
        <v>10</v>
      </c>
      <c r="B42" s="12" t="s">
        <v>12</v>
      </c>
      <c r="C42" s="12"/>
      <c r="D42" s="14">
        <v>22</v>
      </c>
      <c r="E42" s="14">
        <v>22</v>
      </c>
      <c r="F42" s="12"/>
      <c r="G42" s="12">
        <v>1</v>
      </c>
      <c r="H42" s="12"/>
      <c r="I42" s="12"/>
      <c r="J42" s="12"/>
      <c r="K42" s="15">
        <f t="shared" si="0"/>
        <v>35</v>
      </c>
      <c r="N42" s="35">
        <v>10</v>
      </c>
      <c r="O42" s="12" t="s">
        <v>12</v>
      </c>
      <c r="P42" s="32"/>
      <c r="Q42" s="14">
        <v>61</v>
      </c>
      <c r="R42" s="14">
        <v>22</v>
      </c>
      <c r="S42" s="32"/>
      <c r="T42" s="32">
        <v>1</v>
      </c>
      <c r="U42" s="32"/>
      <c r="V42" s="32"/>
      <c r="W42" s="32"/>
      <c r="X42" s="19">
        <f t="shared" si="1"/>
        <v>54.5</v>
      </c>
    </row>
    <row r="43" spans="1:24" x14ac:dyDescent="0.15">
      <c r="A43" s="36"/>
      <c r="B43" s="12" t="s">
        <v>13</v>
      </c>
      <c r="C43" s="12"/>
      <c r="D43" s="14">
        <v>14</v>
      </c>
      <c r="E43" s="14">
        <v>12</v>
      </c>
      <c r="F43" s="12"/>
      <c r="G43" s="12"/>
      <c r="H43" s="12"/>
      <c r="I43" s="12"/>
      <c r="J43" s="12"/>
      <c r="K43" s="15">
        <f t="shared" si="0"/>
        <v>19</v>
      </c>
      <c r="N43" s="36"/>
      <c r="O43" s="12" t="s">
        <v>13</v>
      </c>
      <c r="P43" s="32"/>
      <c r="Q43" s="14">
        <v>19</v>
      </c>
      <c r="R43" s="14">
        <v>24</v>
      </c>
      <c r="S43" s="32"/>
      <c r="T43" s="32"/>
      <c r="U43" s="32"/>
      <c r="V43" s="32"/>
      <c r="W43" s="32"/>
      <c r="X43" s="19">
        <f t="shared" si="1"/>
        <v>33.5</v>
      </c>
    </row>
    <row r="44" spans="1:24" x14ac:dyDescent="0.15">
      <c r="A44" s="36"/>
      <c r="B44" s="12" t="s">
        <v>14</v>
      </c>
      <c r="C44" s="12"/>
      <c r="D44" s="14">
        <v>15</v>
      </c>
      <c r="E44" s="14">
        <v>26</v>
      </c>
      <c r="F44" s="12"/>
      <c r="G44" s="12"/>
      <c r="H44" s="12"/>
      <c r="I44" s="12"/>
      <c r="J44" s="12"/>
      <c r="K44" s="15">
        <f t="shared" si="0"/>
        <v>33.5</v>
      </c>
      <c r="N44" s="36"/>
      <c r="O44" s="12" t="s">
        <v>14</v>
      </c>
      <c r="P44" s="32"/>
      <c r="Q44" s="14">
        <v>26</v>
      </c>
      <c r="R44" s="14">
        <v>13</v>
      </c>
      <c r="S44" s="32"/>
      <c r="T44" s="32"/>
      <c r="U44" s="32"/>
      <c r="V44" s="32"/>
      <c r="W44" s="32"/>
      <c r="X44" s="19">
        <f t="shared" si="1"/>
        <v>26</v>
      </c>
    </row>
    <row r="45" spans="1:24" x14ac:dyDescent="0.15">
      <c r="A45" s="37"/>
      <c r="B45" s="12" t="s">
        <v>15</v>
      </c>
      <c r="C45" s="12"/>
      <c r="D45" s="14"/>
      <c r="E45" s="14"/>
      <c r="F45" s="12"/>
      <c r="G45" s="12"/>
      <c r="H45" s="12"/>
      <c r="I45" s="12"/>
      <c r="J45" s="12"/>
      <c r="K45" s="15">
        <f t="shared" si="0"/>
        <v>0</v>
      </c>
      <c r="N45" s="37"/>
      <c r="O45" s="12" t="s">
        <v>15</v>
      </c>
      <c r="P45" s="32"/>
      <c r="Q45" s="14"/>
      <c r="R45" s="14"/>
      <c r="S45" s="32"/>
      <c r="T45" s="32"/>
      <c r="U45" s="32"/>
      <c r="V45" s="32"/>
      <c r="W45" s="32"/>
      <c r="X45" s="19">
        <f t="shared" si="1"/>
        <v>0</v>
      </c>
    </row>
    <row r="46" spans="1:24" ht="13.5" customHeight="1" x14ac:dyDescent="0.15">
      <c r="A46" s="35">
        <v>11</v>
      </c>
      <c r="B46" s="12" t="s">
        <v>12</v>
      </c>
      <c r="C46" s="12"/>
      <c r="D46" s="14">
        <v>26</v>
      </c>
      <c r="E46" s="14">
        <v>27</v>
      </c>
      <c r="F46" s="12"/>
      <c r="G46" s="12">
        <v>1</v>
      </c>
      <c r="H46" s="12"/>
      <c r="I46" s="12"/>
      <c r="J46" s="12"/>
      <c r="K46" s="15">
        <f t="shared" si="0"/>
        <v>42</v>
      </c>
      <c r="N46" s="35">
        <v>11</v>
      </c>
      <c r="O46" s="12" t="s">
        <v>12</v>
      </c>
      <c r="P46" s="32"/>
      <c r="Q46" s="14">
        <v>83</v>
      </c>
      <c r="R46" s="14">
        <v>36</v>
      </c>
      <c r="S46" s="32"/>
      <c r="T46" s="32">
        <v>5</v>
      </c>
      <c r="U46" s="32"/>
      <c r="V46" s="32"/>
      <c r="W46" s="32"/>
      <c r="X46" s="19">
        <f t="shared" si="1"/>
        <v>87.5</v>
      </c>
    </row>
    <row r="47" spans="1:24" x14ac:dyDescent="0.15">
      <c r="A47" s="36"/>
      <c r="B47" s="12" t="s">
        <v>13</v>
      </c>
      <c r="C47" s="12"/>
      <c r="D47" s="14">
        <v>13</v>
      </c>
      <c r="E47" s="14">
        <v>25</v>
      </c>
      <c r="F47" s="12"/>
      <c r="G47" s="12">
        <v>1</v>
      </c>
      <c r="H47" s="12"/>
      <c r="I47" s="12">
        <v>2</v>
      </c>
      <c r="J47" s="12"/>
      <c r="K47" s="15">
        <f t="shared" si="0"/>
        <v>37.5</v>
      </c>
      <c r="N47" s="36"/>
      <c r="O47" s="12" t="s">
        <v>13</v>
      </c>
      <c r="P47" s="32"/>
      <c r="Q47" s="14">
        <v>20</v>
      </c>
      <c r="R47" s="14">
        <v>12</v>
      </c>
      <c r="S47" s="32"/>
      <c r="T47" s="32"/>
      <c r="U47" s="32"/>
      <c r="V47" s="32"/>
      <c r="W47" s="32"/>
      <c r="X47" s="19">
        <f t="shared" si="1"/>
        <v>22</v>
      </c>
    </row>
    <row r="48" spans="1:24" x14ac:dyDescent="0.15">
      <c r="A48" s="36"/>
      <c r="B48" s="12" t="s">
        <v>14</v>
      </c>
      <c r="C48" s="12"/>
      <c r="D48" s="14">
        <v>28</v>
      </c>
      <c r="E48" s="14">
        <v>16</v>
      </c>
      <c r="F48" s="12"/>
      <c r="G48" s="12"/>
      <c r="H48" s="12"/>
      <c r="I48" s="12"/>
      <c r="J48" s="12"/>
      <c r="K48" s="15">
        <f t="shared" si="0"/>
        <v>30</v>
      </c>
      <c r="N48" s="36"/>
      <c r="O48" s="12" t="s">
        <v>14</v>
      </c>
      <c r="P48" s="32"/>
      <c r="Q48" s="14">
        <v>20</v>
      </c>
      <c r="R48" s="14">
        <v>11</v>
      </c>
      <c r="S48" s="32"/>
      <c r="T48" s="32"/>
      <c r="U48" s="32"/>
      <c r="V48" s="32">
        <v>1</v>
      </c>
      <c r="W48" s="32"/>
      <c r="X48" s="19">
        <f t="shared" si="1"/>
        <v>23</v>
      </c>
    </row>
    <row r="49" spans="1:24" x14ac:dyDescent="0.15">
      <c r="A49" s="37"/>
      <c r="B49" s="12" t="s">
        <v>15</v>
      </c>
      <c r="C49" s="12"/>
      <c r="D49" s="14"/>
      <c r="E49" s="14"/>
      <c r="F49" s="12"/>
      <c r="G49" s="12"/>
      <c r="H49" s="12"/>
      <c r="I49" s="12"/>
      <c r="J49" s="12"/>
      <c r="K49" s="15">
        <f t="shared" si="0"/>
        <v>0</v>
      </c>
      <c r="N49" s="37"/>
      <c r="O49" s="12" t="s">
        <v>15</v>
      </c>
      <c r="P49" s="32"/>
      <c r="Q49" s="14"/>
      <c r="R49" s="14"/>
      <c r="S49" s="32"/>
      <c r="T49" s="32"/>
      <c r="U49" s="32"/>
      <c r="V49" s="32"/>
      <c r="W49" s="32"/>
      <c r="X49" s="19">
        <f t="shared" si="1"/>
        <v>0</v>
      </c>
    </row>
    <row r="50" spans="1:24" ht="13.5" customHeight="1" x14ac:dyDescent="0.15">
      <c r="A50" s="35">
        <v>12</v>
      </c>
      <c r="B50" s="12" t="s">
        <v>12</v>
      </c>
      <c r="C50" s="12"/>
      <c r="D50" s="14">
        <v>31</v>
      </c>
      <c r="E50" s="14">
        <v>20</v>
      </c>
      <c r="F50" s="12"/>
      <c r="G50" s="12"/>
      <c r="H50" s="12"/>
      <c r="I50" s="12"/>
      <c r="J50" s="12"/>
      <c r="K50" s="15">
        <f t="shared" si="0"/>
        <v>35.5</v>
      </c>
      <c r="N50" s="40">
        <v>12</v>
      </c>
      <c r="O50" s="12" t="s">
        <v>12</v>
      </c>
      <c r="P50" s="32"/>
      <c r="Q50" s="14">
        <v>89</v>
      </c>
      <c r="R50" s="14">
        <v>31</v>
      </c>
      <c r="S50" s="32"/>
      <c r="T50" s="32">
        <v>2</v>
      </c>
      <c r="U50" s="32"/>
      <c r="V50" s="32"/>
      <c r="W50" s="32"/>
      <c r="X50" s="19">
        <f t="shared" si="1"/>
        <v>79.5</v>
      </c>
    </row>
    <row r="51" spans="1:24" x14ac:dyDescent="0.15">
      <c r="A51" s="36"/>
      <c r="B51" s="12" t="s">
        <v>13</v>
      </c>
      <c r="C51" s="12"/>
      <c r="D51" s="14">
        <v>11</v>
      </c>
      <c r="E51" s="14">
        <v>16</v>
      </c>
      <c r="F51" s="12"/>
      <c r="G51" s="12"/>
      <c r="H51" s="12"/>
      <c r="I51" s="12"/>
      <c r="J51" s="12"/>
      <c r="K51" s="15">
        <f t="shared" si="0"/>
        <v>21.5</v>
      </c>
      <c r="N51" s="40"/>
      <c r="O51" s="12" t="s">
        <v>13</v>
      </c>
      <c r="P51" s="32"/>
      <c r="Q51" s="14">
        <v>26</v>
      </c>
      <c r="R51" s="14">
        <v>16</v>
      </c>
      <c r="S51" s="32"/>
      <c r="T51" s="32"/>
      <c r="U51" s="32"/>
      <c r="V51" s="32"/>
      <c r="W51" s="32"/>
      <c r="X51" s="19">
        <f t="shared" si="1"/>
        <v>29</v>
      </c>
    </row>
    <row r="52" spans="1:24" x14ac:dyDescent="0.15">
      <c r="A52" s="36"/>
      <c r="B52" s="12" t="s">
        <v>14</v>
      </c>
      <c r="C52" s="12"/>
      <c r="D52" s="14">
        <v>14</v>
      </c>
      <c r="E52" s="14">
        <v>13</v>
      </c>
      <c r="F52" s="12"/>
      <c r="G52" s="12"/>
      <c r="H52" s="12"/>
      <c r="I52" s="12"/>
      <c r="J52" s="12"/>
      <c r="K52" s="15">
        <f t="shared" si="0"/>
        <v>20</v>
      </c>
      <c r="N52" s="40"/>
      <c r="O52" s="12" t="s">
        <v>14</v>
      </c>
      <c r="P52" s="32"/>
      <c r="Q52" s="14">
        <v>21</v>
      </c>
      <c r="R52" s="14">
        <v>23</v>
      </c>
      <c r="S52" s="32"/>
      <c r="T52" s="32">
        <v>1</v>
      </c>
      <c r="U52" s="32"/>
      <c r="V52" s="32"/>
      <c r="W52" s="32"/>
      <c r="X52" s="19">
        <f t="shared" si="1"/>
        <v>35.5</v>
      </c>
    </row>
    <row r="53" spans="1:24" x14ac:dyDescent="0.15">
      <c r="A53" s="37"/>
      <c r="B53" s="12" t="s">
        <v>15</v>
      </c>
      <c r="C53" s="12"/>
      <c r="D53" s="14"/>
      <c r="E53" s="14"/>
      <c r="F53" s="12"/>
      <c r="G53" s="12"/>
      <c r="H53" s="12"/>
      <c r="I53" s="12"/>
      <c r="J53" s="12"/>
      <c r="K53" s="15">
        <f t="shared" si="0"/>
        <v>0</v>
      </c>
      <c r="N53" s="40"/>
      <c r="O53" s="12" t="s">
        <v>15</v>
      </c>
      <c r="P53" s="32"/>
      <c r="Q53" s="14"/>
      <c r="R53" s="14"/>
      <c r="S53" s="32"/>
      <c r="T53" s="32"/>
      <c r="U53" s="32"/>
      <c r="V53" s="32"/>
      <c r="W53" s="32"/>
      <c r="X53" s="19">
        <f t="shared" si="1"/>
        <v>0</v>
      </c>
    </row>
    <row r="62" spans="1:24" ht="25.5" customHeight="1" x14ac:dyDescent="0.15">
      <c r="A62" s="46" t="s">
        <v>0</v>
      </c>
      <c r="B62" s="46"/>
      <c r="C62" s="46"/>
      <c r="D62" s="46"/>
      <c r="E62" s="46"/>
      <c r="F62" s="46"/>
      <c r="G62" s="46"/>
      <c r="H62" s="46"/>
      <c r="I62" s="46"/>
      <c r="J62" s="46"/>
      <c r="K62" s="46"/>
      <c r="N62" s="46" t="s">
        <v>0</v>
      </c>
      <c r="O62" s="46"/>
      <c r="P62" s="46"/>
      <c r="Q62" s="46"/>
      <c r="R62" s="46"/>
      <c r="S62" s="46"/>
      <c r="T62" s="46"/>
      <c r="U62" s="46"/>
      <c r="V62" s="46"/>
      <c r="W62" s="46"/>
      <c r="X62" s="46"/>
    </row>
    <row r="63" spans="1:24" ht="30.75" customHeight="1" x14ac:dyDescent="0.15">
      <c r="A63" s="41" t="s">
        <v>38</v>
      </c>
      <c r="B63" s="42"/>
      <c r="C63" s="42"/>
      <c r="D63" s="42"/>
      <c r="E63" s="42"/>
      <c r="F63" s="42"/>
      <c r="G63" s="42"/>
      <c r="H63" s="42"/>
      <c r="I63" s="42"/>
      <c r="J63" s="42"/>
      <c r="K63" s="43"/>
      <c r="N63" s="44" t="s">
        <v>39</v>
      </c>
      <c r="O63" s="45"/>
      <c r="P63" s="45"/>
      <c r="Q63" s="45"/>
      <c r="R63" s="45"/>
      <c r="S63" s="45"/>
      <c r="T63" s="45"/>
      <c r="U63" s="45"/>
      <c r="V63" s="45"/>
      <c r="W63" s="45"/>
      <c r="X63" s="45"/>
    </row>
    <row r="64" spans="1:24" ht="40.5" x14ac:dyDescent="0.15">
      <c r="A64" s="11" t="s">
        <v>1</v>
      </c>
      <c r="B64" s="11" t="s">
        <v>2</v>
      </c>
      <c r="C64" s="11" t="s">
        <v>3</v>
      </c>
      <c r="D64" s="11" t="s">
        <v>4</v>
      </c>
      <c r="E64" s="11" t="s">
        <v>5</v>
      </c>
      <c r="F64" s="11" t="s">
        <v>6</v>
      </c>
      <c r="G64" s="11" t="s">
        <v>7</v>
      </c>
      <c r="H64" s="11" t="s">
        <v>8</v>
      </c>
      <c r="I64" s="11" t="s">
        <v>9</v>
      </c>
      <c r="J64" s="11" t="s">
        <v>10</v>
      </c>
      <c r="K64" s="15" t="s">
        <v>11</v>
      </c>
      <c r="N64" s="11" t="s">
        <v>1</v>
      </c>
      <c r="O64" s="11" t="s">
        <v>2</v>
      </c>
      <c r="P64" s="11" t="s">
        <v>3</v>
      </c>
      <c r="Q64" s="11" t="s">
        <v>4</v>
      </c>
      <c r="R64" s="11" t="s">
        <v>5</v>
      </c>
      <c r="S64" s="11" t="s">
        <v>6</v>
      </c>
      <c r="T64" s="11" t="s">
        <v>7</v>
      </c>
      <c r="U64" s="11" t="s">
        <v>8</v>
      </c>
      <c r="V64" s="11" t="s">
        <v>9</v>
      </c>
      <c r="W64" s="11" t="s">
        <v>10</v>
      </c>
      <c r="X64" s="19" t="s">
        <v>11</v>
      </c>
    </row>
    <row r="65" spans="1:24" ht="13.5" customHeight="1" x14ac:dyDescent="0.15">
      <c r="A65" s="40">
        <v>1</v>
      </c>
      <c r="B65" s="12" t="s">
        <v>12</v>
      </c>
      <c r="C65" s="12"/>
      <c r="D65" s="12">
        <v>31</v>
      </c>
      <c r="E65" s="12">
        <v>23</v>
      </c>
      <c r="F65" s="12"/>
      <c r="G65" s="12"/>
      <c r="H65" s="12"/>
      <c r="I65" s="12">
        <v>1</v>
      </c>
      <c r="J65" s="12"/>
      <c r="K65" s="15">
        <f>C65*0.5+D65*0.5+E65+F65+G65*2+H65*2+I65*2+J65*3</f>
        <v>40.5</v>
      </c>
      <c r="N65" s="40">
        <v>1</v>
      </c>
      <c r="O65" s="12" t="s">
        <v>12</v>
      </c>
      <c r="P65" s="12"/>
      <c r="Q65" s="32">
        <v>40</v>
      </c>
      <c r="R65" s="32">
        <v>24</v>
      </c>
      <c r="S65" s="32"/>
      <c r="T65" s="32">
        <v>4</v>
      </c>
      <c r="U65" s="32"/>
      <c r="V65" s="32"/>
      <c r="W65" s="32"/>
      <c r="X65" s="19">
        <f>P65*0.5+Q65*0.5+R65+S65+T65*2+U65*2+V65*2+W65*3</f>
        <v>52</v>
      </c>
    </row>
    <row r="66" spans="1:24" ht="13.5" customHeight="1" x14ac:dyDescent="0.15">
      <c r="A66" s="40"/>
      <c r="B66" s="12" t="s">
        <v>13</v>
      </c>
      <c r="C66" s="12"/>
      <c r="D66" s="12">
        <v>4</v>
      </c>
      <c r="E66" s="12"/>
      <c r="F66" s="12"/>
      <c r="G66" s="12"/>
      <c r="H66" s="12"/>
      <c r="I66" s="12"/>
      <c r="J66" s="12"/>
      <c r="K66" s="15">
        <f t="shared" ref="K66:K112" si="2">C66*0.5+D66*0.5+E66+F66+G66*2+H66*2+I66*2+J66*3</f>
        <v>2</v>
      </c>
      <c r="N66" s="40"/>
      <c r="O66" s="12" t="s">
        <v>13</v>
      </c>
      <c r="P66" s="12"/>
      <c r="Q66" s="32">
        <v>20</v>
      </c>
      <c r="R66" s="32">
        <v>10</v>
      </c>
      <c r="S66" s="32"/>
      <c r="T66" s="32"/>
      <c r="U66" s="32"/>
      <c r="V66" s="32"/>
      <c r="W66" s="32"/>
      <c r="X66" s="19">
        <f t="shared" ref="X66:X112" si="3">P66*0.5+Q66*0.5+R66+S66+T66*2+U66*2+V66*2+W66*3</f>
        <v>20</v>
      </c>
    </row>
    <row r="67" spans="1:24" ht="13.5" customHeight="1" x14ac:dyDescent="0.15">
      <c r="A67" s="40"/>
      <c r="B67" s="12" t="s">
        <v>14</v>
      </c>
      <c r="C67" s="12"/>
      <c r="D67" s="12">
        <v>21</v>
      </c>
      <c r="E67" s="12">
        <v>6</v>
      </c>
      <c r="F67" s="12"/>
      <c r="G67" s="12"/>
      <c r="H67" s="12"/>
      <c r="I67" s="12"/>
      <c r="J67" s="12"/>
      <c r="K67" s="15">
        <f t="shared" si="2"/>
        <v>16.5</v>
      </c>
      <c r="N67" s="40"/>
      <c r="O67" s="12" t="s">
        <v>14</v>
      </c>
      <c r="P67" s="12"/>
      <c r="Q67" s="32">
        <v>4</v>
      </c>
      <c r="R67" s="32">
        <v>1</v>
      </c>
      <c r="S67" s="32"/>
      <c r="T67" s="32"/>
      <c r="U67" s="32"/>
      <c r="V67" s="32"/>
      <c r="W67" s="32"/>
      <c r="X67" s="19">
        <f t="shared" si="3"/>
        <v>3</v>
      </c>
    </row>
    <row r="68" spans="1:24" x14ac:dyDescent="0.15">
      <c r="A68" s="40"/>
      <c r="B68" s="12" t="s">
        <v>15</v>
      </c>
      <c r="C68" s="12"/>
      <c r="D68" s="12"/>
      <c r="E68" s="12">
        <v>1</v>
      </c>
      <c r="F68" s="12"/>
      <c r="G68" s="12"/>
      <c r="H68" s="12"/>
      <c r="I68" s="12"/>
      <c r="J68" s="12"/>
      <c r="K68" s="15">
        <f t="shared" si="2"/>
        <v>1</v>
      </c>
      <c r="N68" s="40"/>
      <c r="O68" s="12" t="s">
        <v>15</v>
      </c>
      <c r="P68" s="12"/>
      <c r="Q68" s="32"/>
      <c r="R68" s="32"/>
      <c r="S68" s="32"/>
      <c r="T68" s="32"/>
      <c r="U68" s="32"/>
      <c r="V68" s="32"/>
      <c r="W68" s="32"/>
      <c r="X68" s="19">
        <f t="shared" si="3"/>
        <v>0</v>
      </c>
    </row>
    <row r="69" spans="1:24" ht="14.25" customHeight="1" x14ac:dyDescent="0.15">
      <c r="A69" s="40">
        <v>2</v>
      </c>
      <c r="B69" s="12" t="s">
        <v>12</v>
      </c>
      <c r="C69" s="12"/>
      <c r="D69" s="13">
        <v>55</v>
      </c>
      <c r="E69" s="12">
        <v>24</v>
      </c>
      <c r="F69" s="12"/>
      <c r="G69" s="12">
        <v>1</v>
      </c>
      <c r="H69" s="12"/>
      <c r="I69" s="12">
        <v>1</v>
      </c>
      <c r="J69" s="12"/>
      <c r="K69" s="15">
        <f t="shared" si="2"/>
        <v>55.5</v>
      </c>
      <c r="N69" s="40">
        <v>2</v>
      </c>
      <c r="O69" s="12" t="s">
        <v>12</v>
      </c>
      <c r="P69" s="12"/>
      <c r="Q69" s="13">
        <v>40</v>
      </c>
      <c r="R69" s="32">
        <v>25</v>
      </c>
      <c r="S69" s="32"/>
      <c r="T69" s="32">
        <v>2</v>
      </c>
      <c r="U69" s="32"/>
      <c r="V69" s="32">
        <v>1</v>
      </c>
      <c r="W69" s="32"/>
      <c r="X69" s="19">
        <f t="shared" si="3"/>
        <v>51</v>
      </c>
    </row>
    <row r="70" spans="1:24" ht="14.25" customHeight="1" x14ac:dyDescent="0.15">
      <c r="A70" s="40"/>
      <c r="B70" s="12" t="s">
        <v>13</v>
      </c>
      <c r="C70" s="12"/>
      <c r="D70" s="13">
        <v>4</v>
      </c>
      <c r="E70" s="12">
        <v>1</v>
      </c>
      <c r="F70" s="12"/>
      <c r="G70" s="12"/>
      <c r="H70" s="12"/>
      <c r="I70" s="12"/>
      <c r="J70" s="12"/>
      <c r="K70" s="15">
        <f t="shared" si="2"/>
        <v>3</v>
      </c>
      <c r="N70" s="40"/>
      <c r="O70" s="12" t="s">
        <v>13</v>
      </c>
      <c r="P70" s="12"/>
      <c r="Q70" s="13">
        <v>30</v>
      </c>
      <c r="R70" s="32">
        <v>12</v>
      </c>
      <c r="S70" s="32"/>
      <c r="T70" s="32"/>
      <c r="U70" s="32"/>
      <c r="V70" s="32"/>
      <c r="W70" s="32"/>
      <c r="X70" s="19">
        <f t="shared" si="3"/>
        <v>27</v>
      </c>
    </row>
    <row r="71" spans="1:24" ht="14.25" customHeight="1" x14ac:dyDescent="0.15">
      <c r="A71" s="40"/>
      <c r="B71" s="12" t="s">
        <v>14</v>
      </c>
      <c r="C71" s="12"/>
      <c r="D71" s="13">
        <v>25</v>
      </c>
      <c r="E71" s="12">
        <v>13</v>
      </c>
      <c r="F71" s="12"/>
      <c r="G71" s="12"/>
      <c r="H71" s="12"/>
      <c r="I71" s="12"/>
      <c r="J71" s="12"/>
      <c r="K71" s="15">
        <f t="shared" si="2"/>
        <v>25.5</v>
      </c>
      <c r="N71" s="40"/>
      <c r="O71" s="12" t="s">
        <v>14</v>
      </c>
      <c r="P71" s="12"/>
      <c r="Q71" s="32">
        <v>7</v>
      </c>
      <c r="R71" s="32">
        <v>7</v>
      </c>
      <c r="S71" s="32"/>
      <c r="T71" s="32"/>
      <c r="U71" s="32"/>
      <c r="V71" s="32"/>
      <c r="W71" s="32"/>
      <c r="X71" s="19">
        <f t="shared" si="3"/>
        <v>10.5</v>
      </c>
    </row>
    <row r="72" spans="1:24" x14ac:dyDescent="0.15">
      <c r="A72" s="40"/>
      <c r="B72" s="12" t="s">
        <v>15</v>
      </c>
      <c r="C72" s="12"/>
      <c r="D72" s="12"/>
      <c r="E72" s="12"/>
      <c r="F72" s="12"/>
      <c r="G72" s="12"/>
      <c r="H72" s="12"/>
      <c r="I72" s="12"/>
      <c r="J72" s="12"/>
      <c r="K72" s="15">
        <f t="shared" si="2"/>
        <v>0</v>
      </c>
      <c r="N72" s="40"/>
      <c r="O72" s="12" t="s">
        <v>15</v>
      </c>
      <c r="P72" s="12"/>
      <c r="Q72" s="32"/>
      <c r="R72" s="32"/>
      <c r="S72" s="32"/>
      <c r="T72" s="32"/>
      <c r="U72" s="32"/>
      <c r="V72" s="32"/>
      <c r="W72" s="32"/>
      <c r="X72" s="19">
        <f t="shared" si="3"/>
        <v>0</v>
      </c>
    </row>
    <row r="73" spans="1:24" ht="13.5" customHeight="1" x14ac:dyDescent="0.15">
      <c r="A73" s="35">
        <v>3</v>
      </c>
      <c r="B73" s="12" t="s">
        <v>12</v>
      </c>
      <c r="C73" s="12"/>
      <c r="D73" s="12">
        <v>44</v>
      </c>
      <c r="E73" s="12">
        <v>22</v>
      </c>
      <c r="F73" s="12"/>
      <c r="G73" s="12"/>
      <c r="H73" s="12"/>
      <c r="I73" s="12"/>
      <c r="J73" s="12"/>
      <c r="K73" s="15">
        <f t="shared" si="2"/>
        <v>44</v>
      </c>
      <c r="N73" s="35">
        <v>3</v>
      </c>
      <c r="O73" s="12" t="s">
        <v>12</v>
      </c>
      <c r="P73" s="12"/>
      <c r="Q73" s="32">
        <v>56</v>
      </c>
      <c r="R73" s="32">
        <v>24</v>
      </c>
      <c r="S73" s="32"/>
      <c r="T73" s="32">
        <v>3</v>
      </c>
      <c r="U73" s="32"/>
      <c r="V73" s="32"/>
      <c r="W73" s="32"/>
      <c r="X73" s="19">
        <f t="shared" si="3"/>
        <v>58</v>
      </c>
    </row>
    <row r="74" spans="1:24" ht="13.5" customHeight="1" x14ac:dyDescent="0.15">
      <c r="A74" s="36"/>
      <c r="B74" s="12" t="s">
        <v>13</v>
      </c>
      <c r="C74" s="12"/>
      <c r="D74" s="12">
        <v>7</v>
      </c>
      <c r="E74" s="12">
        <v>2</v>
      </c>
      <c r="F74" s="12"/>
      <c r="G74" s="12"/>
      <c r="H74" s="12"/>
      <c r="I74" s="12"/>
      <c r="J74" s="12"/>
      <c r="K74" s="15">
        <f t="shared" si="2"/>
        <v>5.5</v>
      </c>
      <c r="N74" s="36"/>
      <c r="O74" s="12" t="s">
        <v>13</v>
      </c>
      <c r="P74" s="12"/>
      <c r="Q74" s="32">
        <v>25</v>
      </c>
      <c r="R74" s="32">
        <v>8</v>
      </c>
      <c r="S74" s="32"/>
      <c r="T74" s="32"/>
      <c r="U74" s="32"/>
      <c r="V74" s="32"/>
      <c r="W74" s="32"/>
      <c r="X74" s="19">
        <f t="shared" si="3"/>
        <v>20.5</v>
      </c>
    </row>
    <row r="75" spans="1:24" x14ac:dyDescent="0.15">
      <c r="A75" s="36"/>
      <c r="B75" s="12" t="s">
        <v>14</v>
      </c>
      <c r="C75" s="12"/>
      <c r="D75" s="12">
        <v>30</v>
      </c>
      <c r="E75" s="12">
        <v>20</v>
      </c>
      <c r="F75" s="12"/>
      <c r="G75" s="12"/>
      <c r="H75" s="12"/>
      <c r="I75" s="12"/>
      <c r="J75" s="12"/>
      <c r="K75" s="15">
        <f t="shared" si="2"/>
        <v>35</v>
      </c>
      <c r="N75" s="36"/>
      <c r="O75" s="12" t="s">
        <v>14</v>
      </c>
      <c r="P75" s="12"/>
      <c r="Q75" s="32">
        <v>3</v>
      </c>
      <c r="R75" s="32">
        <v>4</v>
      </c>
      <c r="S75" s="32"/>
      <c r="T75" s="32"/>
      <c r="U75" s="32"/>
      <c r="V75" s="32"/>
      <c r="W75" s="32"/>
      <c r="X75" s="19">
        <f t="shared" si="3"/>
        <v>5.5</v>
      </c>
    </row>
    <row r="76" spans="1:24" x14ac:dyDescent="0.15">
      <c r="A76" s="37"/>
      <c r="B76" s="12" t="s">
        <v>15</v>
      </c>
      <c r="C76" s="12"/>
      <c r="D76" s="12"/>
      <c r="E76" s="12"/>
      <c r="F76" s="12"/>
      <c r="G76" s="12"/>
      <c r="H76" s="12"/>
      <c r="I76" s="12"/>
      <c r="J76" s="12"/>
      <c r="K76" s="15">
        <f t="shared" si="2"/>
        <v>0</v>
      </c>
      <c r="N76" s="37"/>
      <c r="O76" s="12" t="s">
        <v>15</v>
      </c>
      <c r="P76" s="12"/>
      <c r="Q76" s="32"/>
      <c r="R76" s="32"/>
      <c r="S76" s="32"/>
      <c r="T76" s="32"/>
      <c r="U76" s="32"/>
      <c r="V76" s="32"/>
      <c r="W76" s="32"/>
      <c r="X76" s="19">
        <f t="shared" si="3"/>
        <v>0</v>
      </c>
    </row>
    <row r="77" spans="1:24" ht="13.5" customHeight="1" x14ac:dyDescent="0.15">
      <c r="A77" s="35">
        <v>4</v>
      </c>
      <c r="B77" s="12" t="s">
        <v>12</v>
      </c>
      <c r="C77" s="12"/>
      <c r="D77" s="14">
        <v>43</v>
      </c>
      <c r="E77" s="12">
        <v>20</v>
      </c>
      <c r="F77" s="14"/>
      <c r="G77" s="12"/>
      <c r="H77" s="12"/>
      <c r="I77" s="12"/>
      <c r="J77" s="12"/>
      <c r="K77" s="15">
        <f t="shared" si="2"/>
        <v>41.5</v>
      </c>
      <c r="N77" s="35">
        <v>4</v>
      </c>
      <c r="O77" s="12" t="s">
        <v>12</v>
      </c>
      <c r="P77" s="12"/>
      <c r="Q77" s="14">
        <v>51</v>
      </c>
      <c r="R77" s="14">
        <v>31</v>
      </c>
      <c r="S77" s="32"/>
      <c r="T77" s="32">
        <v>3</v>
      </c>
      <c r="U77" s="32"/>
      <c r="V77" s="32"/>
      <c r="W77" s="32"/>
      <c r="X77" s="19">
        <f t="shared" si="3"/>
        <v>62.5</v>
      </c>
    </row>
    <row r="78" spans="1:24" ht="13.5" customHeight="1" x14ac:dyDescent="0.15">
      <c r="A78" s="36"/>
      <c r="B78" s="12" t="s">
        <v>13</v>
      </c>
      <c r="C78" s="12"/>
      <c r="D78" s="14">
        <v>4</v>
      </c>
      <c r="E78" s="12">
        <v>1</v>
      </c>
      <c r="F78" s="14"/>
      <c r="G78" s="12"/>
      <c r="H78" s="12"/>
      <c r="I78" s="12"/>
      <c r="J78" s="12"/>
      <c r="K78" s="15">
        <f t="shared" si="2"/>
        <v>3</v>
      </c>
      <c r="N78" s="36"/>
      <c r="O78" s="12" t="s">
        <v>13</v>
      </c>
      <c r="P78" s="12"/>
      <c r="Q78" s="14">
        <v>32</v>
      </c>
      <c r="R78" s="14">
        <v>13</v>
      </c>
      <c r="S78" s="32"/>
      <c r="T78" s="32"/>
      <c r="U78" s="32"/>
      <c r="V78" s="32"/>
      <c r="W78" s="32"/>
      <c r="X78" s="19">
        <f t="shared" si="3"/>
        <v>29</v>
      </c>
    </row>
    <row r="79" spans="1:24" x14ac:dyDescent="0.15">
      <c r="A79" s="36"/>
      <c r="B79" s="12" t="s">
        <v>14</v>
      </c>
      <c r="C79" s="12"/>
      <c r="D79" s="14">
        <v>27</v>
      </c>
      <c r="E79" s="12">
        <v>21</v>
      </c>
      <c r="F79" s="14"/>
      <c r="G79" s="12"/>
      <c r="H79" s="12"/>
      <c r="I79" s="12"/>
      <c r="J79" s="12"/>
      <c r="K79" s="15">
        <f t="shared" si="2"/>
        <v>34.5</v>
      </c>
      <c r="N79" s="36"/>
      <c r="O79" s="12" t="s">
        <v>14</v>
      </c>
      <c r="P79" s="12"/>
      <c r="Q79" s="14">
        <v>3</v>
      </c>
      <c r="R79" s="14">
        <v>4</v>
      </c>
      <c r="S79" s="32"/>
      <c r="T79" s="32"/>
      <c r="U79" s="32"/>
      <c r="V79" s="32"/>
      <c r="W79" s="32"/>
      <c r="X79" s="19">
        <f t="shared" si="3"/>
        <v>5.5</v>
      </c>
    </row>
    <row r="80" spans="1:24" x14ac:dyDescent="0.15">
      <c r="A80" s="37"/>
      <c r="B80" s="12" t="s">
        <v>15</v>
      </c>
      <c r="C80" s="12"/>
      <c r="D80" s="14"/>
      <c r="E80" s="12"/>
      <c r="F80" s="14"/>
      <c r="G80" s="12"/>
      <c r="H80" s="12"/>
      <c r="I80" s="12"/>
      <c r="J80" s="12"/>
      <c r="K80" s="15">
        <f t="shared" si="2"/>
        <v>0</v>
      </c>
      <c r="N80" s="37"/>
      <c r="O80" s="12" t="s">
        <v>15</v>
      </c>
      <c r="P80" s="12"/>
      <c r="Q80" s="14"/>
      <c r="R80" s="14"/>
      <c r="S80" s="32"/>
      <c r="T80" s="32"/>
      <c r="U80" s="32"/>
      <c r="V80" s="32"/>
      <c r="W80" s="32"/>
      <c r="X80" s="19">
        <f t="shared" si="3"/>
        <v>0</v>
      </c>
    </row>
    <row r="81" spans="1:24" ht="13.5" customHeight="1" x14ac:dyDescent="0.15">
      <c r="A81" s="35">
        <v>5</v>
      </c>
      <c r="B81" s="12" t="s">
        <v>12</v>
      </c>
      <c r="C81" s="12"/>
      <c r="D81" s="14">
        <v>29</v>
      </c>
      <c r="E81" s="12">
        <v>22</v>
      </c>
      <c r="F81" s="14"/>
      <c r="G81" s="12"/>
      <c r="H81" s="12"/>
      <c r="I81" s="12"/>
      <c r="J81" s="12"/>
      <c r="K81" s="15">
        <f t="shared" si="2"/>
        <v>36.5</v>
      </c>
      <c r="N81" s="35">
        <v>5</v>
      </c>
      <c r="O81" s="12" t="s">
        <v>12</v>
      </c>
      <c r="P81" s="12"/>
      <c r="Q81" s="14">
        <v>71</v>
      </c>
      <c r="R81" s="14">
        <v>29</v>
      </c>
      <c r="S81" s="32"/>
      <c r="T81" s="32">
        <v>3</v>
      </c>
      <c r="U81" s="32"/>
      <c r="V81" s="32"/>
      <c r="W81" s="32">
        <v>1</v>
      </c>
      <c r="X81" s="19">
        <f t="shared" si="3"/>
        <v>73.5</v>
      </c>
    </row>
    <row r="82" spans="1:24" ht="13.5" customHeight="1" x14ac:dyDescent="0.15">
      <c r="A82" s="36"/>
      <c r="B82" s="12" t="s">
        <v>13</v>
      </c>
      <c r="C82" s="12"/>
      <c r="D82" s="14">
        <v>3</v>
      </c>
      <c r="E82" s="12">
        <v>6</v>
      </c>
      <c r="F82" s="14"/>
      <c r="G82" s="12"/>
      <c r="H82" s="12"/>
      <c r="I82" s="12"/>
      <c r="J82" s="12"/>
      <c r="K82" s="15">
        <f t="shared" si="2"/>
        <v>7.5</v>
      </c>
      <c r="N82" s="36"/>
      <c r="O82" s="12" t="s">
        <v>13</v>
      </c>
      <c r="P82" s="12"/>
      <c r="Q82" s="14">
        <v>18</v>
      </c>
      <c r="R82" s="14">
        <v>13</v>
      </c>
      <c r="S82" s="32"/>
      <c r="T82" s="32"/>
      <c r="U82" s="32"/>
      <c r="V82" s="32"/>
      <c r="W82" s="32"/>
      <c r="X82" s="19">
        <f t="shared" si="3"/>
        <v>22</v>
      </c>
    </row>
    <row r="83" spans="1:24" x14ac:dyDescent="0.15">
      <c r="A83" s="36"/>
      <c r="B83" s="12" t="s">
        <v>14</v>
      </c>
      <c r="C83" s="12"/>
      <c r="D83" s="14">
        <v>18</v>
      </c>
      <c r="E83" s="12">
        <v>20</v>
      </c>
      <c r="F83" s="14"/>
      <c r="G83" s="12">
        <v>1</v>
      </c>
      <c r="H83" s="12">
        <v>1</v>
      </c>
      <c r="I83" s="12"/>
      <c r="J83" s="12"/>
      <c r="K83" s="15">
        <f t="shared" si="2"/>
        <v>33</v>
      </c>
      <c r="N83" s="36"/>
      <c r="O83" s="12" t="s">
        <v>14</v>
      </c>
      <c r="P83" s="12"/>
      <c r="Q83" s="14">
        <v>7</v>
      </c>
      <c r="R83" s="14">
        <v>6</v>
      </c>
      <c r="S83" s="32"/>
      <c r="T83" s="32"/>
      <c r="U83" s="32"/>
      <c r="V83" s="32"/>
      <c r="W83" s="32"/>
      <c r="X83" s="19">
        <f t="shared" si="3"/>
        <v>9.5</v>
      </c>
    </row>
    <row r="84" spans="1:24" x14ac:dyDescent="0.15">
      <c r="A84" s="37"/>
      <c r="B84" s="12" t="s">
        <v>15</v>
      </c>
      <c r="C84" s="12"/>
      <c r="D84" s="14"/>
      <c r="E84" s="12"/>
      <c r="F84" s="14"/>
      <c r="G84" s="12"/>
      <c r="H84" s="12"/>
      <c r="I84" s="12"/>
      <c r="J84" s="12"/>
      <c r="K84" s="15">
        <f t="shared" si="2"/>
        <v>0</v>
      </c>
      <c r="N84" s="37"/>
      <c r="O84" s="12" t="s">
        <v>15</v>
      </c>
      <c r="P84" s="12"/>
      <c r="Q84" s="14"/>
      <c r="R84" s="14"/>
      <c r="S84" s="32"/>
      <c r="T84" s="32"/>
      <c r="U84" s="32"/>
      <c r="V84" s="32"/>
      <c r="W84" s="32"/>
      <c r="X84" s="19">
        <f t="shared" si="3"/>
        <v>0</v>
      </c>
    </row>
    <row r="85" spans="1:24" ht="13.5" customHeight="1" x14ac:dyDescent="0.15">
      <c r="A85" s="35">
        <v>6</v>
      </c>
      <c r="B85" s="12" t="s">
        <v>12</v>
      </c>
      <c r="C85" s="12"/>
      <c r="D85" s="14">
        <v>28</v>
      </c>
      <c r="E85" s="12">
        <v>22</v>
      </c>
      <c r="F85" s="14"/>
      <c r="G85" s="12"/>
      <c r="H85" s="12"/>
      <c r="I85" s="12"/>
      <c r="J85" s="12"/>
      <c r="K85" s="15">
        <f t="shared" si="2"/>
        <v>36</v>
      </c>
      <c r="N85" s="35">
        <v>6</v>
      </c>
      <c r="O85" s="12" t="s">
        <v>12</v>
      </c>
      <c r="P85" s="12"/>
      <c r="Q85" s="14">
        <v>41</v>
      </c>
      <c r="R85" s="14">
        <v>30</v>
      </c>
      <c r="S85" s="32"/>
      <c r="T85" s="32">
        <v>1</v>
      </c>
      <c r="U85" s="32"/>
      <c r="V85" s="32"/>
      <c r="W85" s="32"/>
      <c r="X85" s="19">
        <f t="shared" si="3"/>
        <v>52.5</v>
      </c>
    </row>
    <row r="86" spans="1:24" ht="13.5" customHeight="1" x14ac:dyDescent="0.15">
      <c r="A86" s="36"/>
      <c r="B86" s="12" t="s">
        <v>13</v>
      </c>
      <c r="C86" s="12"/>
      <c r="D86" s="14">
        <v>5</v>
      </c>
      <c r="E86" s="12">
        <v>3</v>
      </c>
      <c r="F86" s="14"/>
      <c r="G86" s="12"/>
      <c r="H86" s="12"/>
      <c r="I86" s="12"/>
      <c r="J86" s="12"/>
      <c r="K86" s="15">
        <f t="shared" si="2"/>
        <v>5.5</v>
      </c>
      <c r="N86" s="36"/>
      <c r="O86" s="12" t="s">
        <v>13</v>
      </c>
      <c r="P86" s="12"/>
      <c r="Q86" s="14">
        <v>25</v>
      </c>
      <c r="R86" s="14">
        <v>12</v>
      </c>
      <c r="S86" s="32"/>
      <c r="T86" s="32"/>
      <c r="U86" s="32"/>
      <c r="V86" s="32"/>
      <c r="W86" s="32"/>
      <c r="X86" s="19">
        <f t="shared" si="3"/>
        <v>24.5</v>
      </c>
    </row>
    <row r="87" spans="1:24" x14ac:dyDescent="0.15">
      <c r="A87" s="36"/>
      <c r="B87" s="12" t="s">
        <v>14</v>
      </c>
      <c r="C87" s="12"/>
      <c r="D87" s="14">
        <v>25</v>
      </c>
      <c r="E87" s="12">
        <v>17</v>
      </c>
      <c r="F87" s="14"/>
      <c r="G87" s="12"/>
      <c r="H87" s="12"/>
      <c r="I87" s="12"/>
      <c r="J87" s="12"/>
      <c r="K87" s="15">
        <f t="shared" si="2"/>
        <v>29.5</v>
      </c>
      <c r="N87" s="36"/>
      <c r="O87" s="12" t="s">
        <v>14</v>
      </c>
      <c r="P87" s="12"/>
      <c r="Q87" s="14">
        <v>4</v>
      </c>
      <c r="R87" s="14">
        <v>1</v>
      </c>
      <c r="S87" s="32"/>
      <c r="T87" s="32"/>
      <c r="U87" s="32"/>
      <c r="V87" s="32"/>
      <c r="W87" s="32"/>
      <c r="X87" s="19">
        <f t="shared" si="3"/>
        <v>3</v>
      </c>
    </row>
    <row r="88" spans="1:24" x14ac:dyDescent="0.15">
      <c r="A88" s="37"/>
      <c r="B88" s="12" t="s">
        <v>15</v>
      </c>
      <c r="C88" s="12"/>
      <c r="D88" s="14"/>
      <c r="E88" s="12"/>
      <c r="F88" s="14"/>
      <c r="G88" s="12"/>
      <c r="H88" s="12"/>
      <c r="I88" s="12"/>
      <c r="J88" s="12"/>
      <c r="K88" s="15">
        <f t="shared" si="2"/>
        <v>0</v>
      </c>
      <c r="N88" s="37"/>
      <c r="O88" s="12" t="s">
        <v>15</v>
      </c>
      <c r="P88" s="12"/>
      <c r="Q88" s="14"/>
      <c r="R88" s="14"/>
      <c r="S88" s="32"/>
      <c r="T88" s="32"/>
      <c r="U88" s="32"/>
      <c r="V88" s="32"/>
      <c r="W88" s="32"/>
      <c r="X88" s="19">
        <f t="shared" si="3"/>
        <v>0</v>
      </c>
    </row>
    <row r="89" spans="1:24" ht="13.5" customHeight="1" x14ac:dyDescent="0.15">
      <c r="A89" s="35">
        <v>7</v>
      </c>
      <c r="B89" s="12" t="s">
        <v>12</v>
      </c>
      <c r="C89" s="12"/>
      <c r="D89" s="14">
        <v>34</v>
      </c>
      <c r="E89" s="12">
        <v>20</v>
      </c>
      <c r="F89" s="14"/>
      <c r="G89" s="12"/>
      <c r="H89" s="12"/>
      <c r="I89" s="12"/>
      <c r="J89" s="12">
        <v>1</v>
      </c>
      <c r="K89" s="15">
        <f t="shared" si="2"/>
        <v>40</v>
      </c>
      <c r="N89" s="35">
        <v>7</v>
      </c>
      <c r="O89" s="12" t="s">
        <v>12</v>
      </c>
      <c r="P89" s="12"/>
      <c r="Q89" s="14">
        <v>56</v>
      </c>
      <c r="R89" s="14">
        <v>40</v>
      </c>
      <c r="S89" s="32"/>
      <c r="T89" s="32">
        <v>5</v>
      </c>
      <c r="U89" s="32"/>
      <c r="V89" s="32"/>
      <c r="W89" s="32"/>
      <c r="X89" s="19">
        <f t="shared" si="3"/>
        <v>78</v>
      </c>
    </row>
    <row r="90" spans="1:24" ht="13.5" customHeight="1" x14ac:dyDescent="0.15">
      <c r="A90" s="36"/>
      <c r="B90" s="12" t="s">
        <v>13</v>
      </c>
      <c r="C90" s="12"/>
      <c r="D90" s="14">
        <v>3</v>
      </c>
      <c r="E90" s="12">
        <v>1</v>
      </c>
      <c r="F90" s="14"/>
      <c r="G90" s="12"/>
      <c r="H90" s="12"/>
      <c r="I90" s="12"/>
      <c r="J90" s="12"/>
      <c r="K90" s="15">
        <f t="shared" si="2"/>
        <v>2.5</v>
      </c>
      <c r="N90" s="36"/>
      <c r="O90" s="12" t="s">
        <v>13</v>
      </c>
      <c r="P90" s="12"/>
      <c r="Q90" s="14">
        <v>18</v>
      </c>
      <c r="R90" s="14">
        <v>7</v>
      </c>
      <c r="S90" s="32"/>
      <c r="T90" s="32"/>
      <c r="U90" s="32"/>
      <c r="V90" s="32"/>
      <c r="W90" s="32"/>
      <c r="X90" s="19">
        <f t="shared" si="3"/>
        <v>16</v>
      </c>
    </row>
    <row r="91" spans="1:24" x14ac:dyDescent="0.15">
      <c r="A91" s="36"/>
      <c r="B91" s="12" t="s">
        <v>14</v>
      </c>
      <c r="C91" s="12"/>
      <c r="D91" s="14">
        <v>19</v>
      </c>
      <c r="E91" s="12">
        <v>16</v>
      </c>
      <c r="F91" s="14"/>
      <c r="G91" s="12"/>
      <c r="H91" s="12">
        <v>1</v>
      </c>
      <c r="I91" s="12"/>
      <c r="J91" s="12"/>
      <c r="K91" s="15">
        <f t="shared" si="2"/>
        <v>27.5</v>
      </c>
      <c r="N91" s="36"/>
      <c r="O91" s="12" t="s">
        <v>14</v>
      </c>
      <c r="P91" s="12"/>
      <c r="Q91" s="14">
        <v>5</v>
      </c>
      <c r="R91" s="14">
        <v>1</v>
      </c>
      <c r="S91" s="32"/>
      <c r="T91" s="32"/>
      <c r="U91" s="32"/>
      <c r="V91" s="32"/>
      <c r="W91" s="32"/>
      <c r="X91" s="19">
        <f t="shared" si="3"/>
        <v>3.5</v>
      </c>
    </row>
    <row r="92" spans="1:24" x14ac:dyDescent="0.15">
      <c r="A92" s="37"/>
      <c r="B92" s="12" t="s">
        <v>15</v>
      </c>
      <c r="C92" s="12"/>
      <c r="D92" s="14"/>
      <c r="E92" s="12"/>
      <c r="F92" s="14"/>
      <c r="G92" s="12"/>
      <c r="H92" s="12"/>
      <c r="I92" s="12"/>
      <c r="J92" s="12"/>
      <c r="K92" s="15">
        <f t="shared" si="2"/>
        <v>0</v>
      </c>
      <c r="N92" s="37"/>
      <c r="O92" s="12" t="s">
        <v>15</v>
      </c>
      <c r="P92" s="12"/>
      <c r="Q92" s="14"/>
      <c r="R92" s="14"/>
      <c r="S92" s="32"/>
      <c r="T92" s="32"/>
      <c r="U92" s="32"/>
      <c r="V92" s="32"/>
      <c r="W92" s="32"/>
      <c r="X92" s="19">
        <f t="shared" si="3"/>
        <v>0</v>
      </c>
    </row>
    <row r="93" spans="1:24" ht="13.5" customHeight="1" x14ac:dyDescent="0.15">
      <c r="A93" s="35">
        <v>8</v>
      </c>
      <c r="B93" s="12" t="s">
        <v>12</v>
      </c>
      <c r="C93" s="12"/>
      <c r="D93" s="14">
        <v>24</v>
      </c>
      <c r="E93" s="12">
        <v>15</v>
      </c>
      <c r="F93" s="14"/>
      <c r="G93" s="12"/>
      <c r="H93" s="12"/>
      <c r="I93" s="12">
        <v>1</v>
      </c>
      <c r="J93" s="12"/>
      <c r="K93" s="15">
        <f t="shared" si="2"/>
        <v>29</v>
      </c>
      <c r="N93" s="35">
        <v>8</v>
      </c>
      <c r="O93" s="12" t="s">
        <v>12</v>
      </c>
      <c r="P93" s="12"/>
      <c r="Q93" s="14">
        <v>51</v>
      </c>
      <c r="R93" s="14">
        <v>37</v>
      </c>
      <c r="S93" s="32"/>
      <c r="T93" s="32">
        <v>5</v>
      </c>
      <c r="U93" s="32"/>
      <c r="V93" s="32"/>
      <c r="W93" s="32"/>
      <c r="X93" s="19">
        <f t="shared" si="3"/>
        <v>72.5</v>
      </c>
    </row>
    <row r="94" spans="1:24" ht="13.5" customHeight="1" x14ac:dyDescent="0.15">
      <c r="A94" s="36"/>
      <c r="B94" s="12" t="s">
        <v>13</v>
      </c>
      <c r="C94" s="12"/>
      <c r="D94" s="14">
        <v>2</v>
      </c>
      <c r="E94" s="12"/>
      <c r="F94" s="14"/>
      <c r="G94" s="12"/>
      <c r="H94" s="12"/>
      <c r="I94" s="12">
        <v>1</v>
      </c>
      <c r="J94" s="12"/>
      <c r="K94" s="15">
        <f t="shared" si="2"/>
        <v>3</v>
      </c>
      <c r="N94" s="36"/>
      <c r="O94" s="12" t="s">
        <v>13</v>
      </c>
      <c r="P94" s="12"/>
      <c r="Q94" s="14">
        <v>16</v>
      </c>
      <c r="R94" s="14">
        <v>16</v>
      </c>
      <c r="S94" s="32"/>
      <c r="T94" s="32"/>
      <c r="U94" s="32"/>
      <c r="V94" s="32"/>
      <c r="W94" s="32"/>
      <c r="X94" s="19">
        <f t="shared" si="3"/>
        <v>24</v>
      </c>
    </row>
    <row r="95" spans="1:24" x14ac:dyDescent="0.15">
      <c r="A95" s="36"/>
      <c r="B95" s="12" t="s">
        <v>14</v>
      </c>
      <c r="C95" s="12"/>
      <c r="D95" s="14">
        <v>20</v>
      </c>
      <c r="E95" s="12">
        <v>13</v>
      </c>
      <c r="F95" s="14"/>
      <c r="G95" s="12"/>
      <c r="H95" s="12"/>
      <c r="I95" s="12"/>
      <c r="J95" s="12"/>
      <c r="K95" s="15">
        <f t="shared" si="2"/>
        <v>23</v>
      </c>
      <c r="N95" s="36"/>
      <c r="O95" s="12" t="s">
        <v>14</v>
      </c>
      <c r="P95" s="12"/>
      <c r="Q95" s="14">
        <v>7</v>
      </c>
      <c r="R95" s="14">
        <v>1</v>
      </c>
      <c r="S95" s="32"/>
      <c r="T95" s="32"/>
      <c r="U95" s="32"/>
      <c r="V95" s="32"/>
      <c r="W95" s="32"/>
      <c r="X95" s="19">
        <f t="shared" si="3"/>
        <v>4.5</v>
      </c>
    </row>
    <row r="96" spans="1:24" x14ac:dyDescent="0.15">
      <c r="A96" s="37"/>
      <c r="B96" s="12" t="s">
        <v>15</v>
      </c>
      <c r="C96" s="12"/>
      <c r="D96" s="14"/>
      <c r="E96" s="12">
        <v>2</v>
      </c>
      <c r="F96" s="14"/>
      <c r="G96" s="12"/>
      <c r="H96" s="12"/>
      <c r="I96" s="12"/>
      <c r="J96" s="12"/>
      <c r="K96" s="15">
        <f t="shared" si="2"/>
        <v>2</v>
      </c>
      <c r="N96" s="37"/>
      <c r="O96" s="12" t="s">
        <v>15</v>
      </c>
      <c r="P96" s="12"/>
      <c r="Q96" s="14"/>
      <c r="R96" s="14"/>
      <c r="S96" s="32"/>
      <c r="T96" s="32"/>
      <c r="U96" s="32"/>
      <c r="V96" s="32"/>
      <c r="W96" s="32"/>
      <c r="X96" s="19">
        <f t="shared" si="3"/>
        <v>0</v>
      </c>
    </row>
    <row r="97" spans="1:24" ht="13.5" customHeight="1" x14ac:dyDescent="0.15">
      <c r="A97" s="35">
        <v>9</v>
      </c>
      <c r="B97" s="12" t="s">
        <v>12</v>
      </c>
      <c r="C97" s="12"/>
      <c r="D97" s="14">
        <v>29</v>
      </c>
      <c r="E97" s="12">
        <v>20</v>
      </c>
      <c r="F97" s="14"/>
      <c r="G97" s="12"/>
      <c r="H97" s="12"/>
      <c r="I97" s="12"/>
      <c r="J97" s="12"/>
      <c r="K97" s="15">
        <f t="shared" si="2"/>
        <v>34.5</v>
      </c>
      <c r="N97" s="35">
        <v>9</v>
      </c>
      <c r="O97" s="12" t="s">
        <v>12</v>
      </c>
      <c r="P97" s="12"/>
      <c r="Q97" s="14">
        <v>37</v>
      </c>
      <c r="R97" s="14">
        <v>46</v>
      </c>
      <c r="S97" s="32"/>
      <c r="T97" s="32"/>
      <c r="U97" s="32"/>
      <c r="V97" s="32"/>
      <c r="W97" s="32"/>
      <c r="X97" s="19">
        <f t="shared" si="3"/>
        <v>64.5</v>
      </c>
    </row>
    <row r="98" spans="1:24" ht="13.5" customHeight="1" x14ac:dyDescent="0.15">
      <c r="A98" s="36"/>
      <c r="B98" s="12" t="s">
        <v>13</v>
      </c>
      <c r="C98" s="12"/>
      <c r="D98" s="14">
        <v>2</v>
      </c>
      <c r="E98" s="12">
        <v>4</v>
      </c>
      <c r="F98" s="14"/>
      <c r="G98" s="12"/>
      <c r="H98" s="12"/>
      <c r="I98" s="12"/>
      <c r="J98" s="12"/>
      <c r="K98" s="15">
        <f t="shared" si="2"/>
        <v>5</v>
      </c>
      <c r="N98" s="36"/>
      <c r="O98" s="12" t="s">
        <v>13</v>
      </c>
      <c r="P98" s="12"/>
      <c r="Q98" s="14">
        <v>14</v>
      </c>
      <c r="R98" s="14">
        <v>6</v>
      </c>
      <c r="S98" s="32"/>
      <c r="T98" s="32"/>
      <c r="U98" s="32"/>
      <c r="V98" s="32"/>
      <c r="W98" s="32"/>
      <c r="X98" s="19">
        <f t="shared" si="3"/>
        <v>13</v>
      </c>
    </row>
    <row r="99" spans="1:24" x14ac:dyDescent="0.15">
      <c r="A99" s="36"/>
      <c r="B99" s="12" t="s">
        <v>14</v>
      </c>
      <c r="C99" s="12"/>
      <c r="D99" s="14">
        <v>23</v>
      </c>
      <c r="E99" s="12">
        <v>19</v>
      </c>
      <c r="F99" s="14"/>
      <c r="G99" s="12"/>
      <c r="H99" s="12"/>
      <c r="I99" s="12"/>
      <c r="J99" s="12"/>
      <c r="K99" s="15">
        <f t="shared" si="2"/>
        <v>30.5</v>
      </c>
      <c r="N99" s="36"/>
      <c r="O99" s="12" t="s">
        <v>14</v>
      </c>
      <c r="P99" s="12"/>
      <c r="Q99" s="14">
        <v>3</v>
      </c>
      <c r="R99" s="14">
        <v>3</v>
      </c>
      <c r="S99" s="32"/>
      <c r="T99" s="32"/>
      <c r="U99" s="32"/>
      <c r="V99" s="32"/>
      <c r="W99" s="32"/>
      <c r="X99" s="19">
        <f t="shared" si="3"/>
        <v>4.5</v>
      </c>
    </row>
    <row r="100" spans="1:24" x14ac:dyDescent="0.15">
      <c r="A100" s="37"/>
      <c r="B100" s="12" t="s">
        <v>15</v>
      </c>
      <c r="C100" s="12"/>
      <c r="D100" s="14"/>
      <c r="E100" s="12"/>
      <c r="F100" s="14"/>
      <c r="G100" s="12"/>
      <c r="H100" s="12"/>
      <c r="I100" s="12"/>
      <c r="J100" s="12"/>
      <c r="K100" s="15">
        <f t="shared" si="2"/>
        <v>0</v>
      </c>
      <c r="N100" s="37"/>
      <c r="O100" s="12" t="s">
        <v>15</v>
      </c>
      <c r="P100" s="12"/>
      <c r="Q100" s="14"/>
      <c r="R100" s="14"/>
      <c r="S100" s="32"/>
      <c r="T100" s="32"/>
      <c r="U100" s="32"/>
      <c r="V100" s="32"/>
      <c r="W100" s="32"/>
      <c r="X100" s="19">
        <f t="shared" si="3"/>
        <v>0</v>
      </c>
    </row>
    <row r="101" spans="1:24" ht="13.5" customHeight="1" x14ac:dyDescent="0.15">
      <c r="A101" s="35">
        <v>10</v>
      </c>
      <c r="B101" s="12" t="s">
        <v>12</v>
      </c>
      <c r="C101" s="12"/>
      <c r="D101" s="14">
        <v>34</v>
      </c>
      <c r="E101" s="12">
        <v>23</v>
      </c>
      <c r="F101" s="14"/>
      <c r="G101" s="12"/>
      <c r="H101" s="12"/>
      <c r="I101" s="12">
        <v>1</v>
      </c>
      <c r="J101" s="12"/>
      <c r="K101" s="15">
        <f t="shared" si="2"/>
        <v>42</v>
      </c>
      <c r="N101" s="35">
        <v>10</v>
      </c>
      <c r="O101" s="12" t="s">
        <v>12</v>
      </c>
      <c r="P101" s="12"/>
      <c r="Q101" s="14">
        <v>40</v>
      </c>
      <c r="R101" s="14">
        <v>40</v>
      </c>
      <c r="S101" s="32"/>
      <c r="T101" s="32">
        <v>4</v>
      </c>
      <c r="U101" s="32"/>
      <c r="V101" s="32"/>
      <c r="W101" s="32"/>
      <c r="X101" s="19">
        <f t="shared" si="3"/>
        <v>68</v>
      </c>
    </row>
    <row r="102" spans="1:24" ht="13.5" customHeight="1" x14ac:dyDescent="0.15">
      <c r="A102" s="36"/>
      <c r="B102" s="12" t="s">
        <v>13</v>
      </c>
      <c r="C102" s="12"/>
      <c r="D102" s="14">
        <v>1</v>
      </c>
      <c r="E102" s="12">
        <v>5</v>
      </c>
      <c r="F102" s="14"/>
      <c r="G102" s="12"/>
      <c r="H102" s="12">
        <v>1</v>
      </c>
      <c r="I102" s="12"/>
      <c r="J102" s="12"/>
      <c r="K102" s="15">
        <f t="shared" si="2"/>
        <v>7.5</v>
      </c>
      <c r="N102" s="36"/>
      <c r="O102" s="12" t="s">
        <v>13</v>
      </c>
      <c r="P102" s="12"/>
      <c r="Q102" s="14">
        <v>17</v>
      </c>
      <c r="R102" s="14">
        <v>12</v>
      </c>
      <c r="S102" s="32"/>
      <c r="T102" s="32"/>
      <c r="U102" s="32"/>
      <c r="V102" s="32"/>
      <c r="W102" s="32"/>
      <c r="X102" s="19">
        <f t="shared" si="3"/>
        <v>20.5</v>
      </c>
    </row>
    <row r="103" spans="1:24" x14ac:dyDescent="0.15">
      <c r="A103" s="36"/>
      <c r="B103" s="12" t="s">
        <v>14</v>
      </c>
      <c r="C103" s="12"/>
      <c r="D103" s="14">
        <v>19</v>
      </c>
      <c r="E103" s="12">
        <v>16</v>
      </c>
      <c r="F103" s="14"/>
      <c r="G103" s="14"/>
      <c r="H103" s="12"/>
      <c r="I103" s="12"/>
      <c r="J103" s="12"/>
      <c r="K103" s="15">
        <f t="shared" si="2"/>
        <v>25.5</v>
      </c>
      <c r="N103" s="36"/>
      <c r="O103" s="12" t="s">
        <v>14</v>
      </c>
      <c r="P103" s="12"/>
      <c r="Q103" s="14">
        <v>4</v>
      </c>
      <c r="R103" s="14">
        <v>2</v>
      </c>
      <c r="S103" s="32"/>
      <c r="T103" s="32"/>
      <c r="U103" s="32"/>
      <c r="V103" s="32"/>
      <c r="W103" s="32"/>
      <c r="X103" s="19">
        <f t="shared" si="3"/>
        <v>4</v>
      </c>
    </row>
    <row r="104" spans="1:24" x14ac:dyDescent="0.15">
      <c r="A104" s="37"/>
      <c r="B104" s="12" t="s">
        <v>15</v>
      </c>
      <c r="C104" s="12"/>
      <c r="D104" s="14"/>
      <c r="E104" s="12">
        <v>1</v>
      </c>
      <c r="F104" s="14"/>
      <c r="G104" s="14"/>
      <c r="H104" s="12"/>
      <c r="I104" s="12"/>
      <c r="J104" s="12"/>
      <c r="K104" s="15">
        <f t="shared" si="2"/>
        <v>1</v>
      </c>
      <c r="N104" s="37"/>
      <c r="O104" s="12" t="s">
        <v>15</v>
      </c>
      <c r="P104" s="12"/>
      <c r="Q104" s="14"/>
      <c r="R104" s="14"/>
      <c r="S104" s="32"/>
      <c r="T104" s="32"/>
      <c r="U104" s="32"/>
      <c r="V104" s="32"/>
      <c r="W104" s="32"/>
      <c r="X104" s="19">
        <f t="shared" si="3"/>
        <v>0</v>
      </c>
    </row>
    <row r="105" spans="1:24" ht="13.5" customHeight="1" x14ac:dyDescent="0.15">
      <c r="A105" s="35">
        <v>11</v>
      </c>
      <c r="B105" s="12" t="s">
        <v>12</v>
      </c>
      <c r="C105" s="12"/>
      <c r="D105" s="14">
        <v>40</v>
      </c>
      <c r="E105" s="12">
        <v>19</v>
      </c>
      <c r="F105" s="14"/>
      <c r="G105" s="12"/>
      <c r="H105" s="12"/>
      <c r="I105" s="12"/>
      <c r="J105" s="12"/>
      <c r="K105" s="15">
        <f t="shared" si="2"/>
        <v>39</v>
      </c>
      <c r="N105" s="35">
        <v>11</v>
      </c>
      <c r="O105" s="12" t="s">
        <v>12</v>
      </c>
      <c r="P105" s="12"/>
      <c r="Q105" s="14">
        <v>46</v>
      </c>
      <c r="R105" s="14">
        <v>29</v>
      </c>
      <c r="S105" s="32"/>
      <c r="T105" s="32">
        <v>4</v>
      </c>
      <c r="U105" s="32"/>
      <c r="V105" s="32"/>
      <c r="W105" s="32"/>
      <c r="X105" s="19">
        <f t="shared" si="3"/>
        <v>60</v>
      </c>
    </row>
    <row r="106" spans="1:24" ht="13.5" customHeight="1" x14ac:dyDescent="0.15">
      <c r="A106" s="36"/>
      <c r="B106" s="12" t="s">
        <v>13</v>
      </c>
      <c r="C106" s="12"/>
      <c r="D106" s="14">
        <v>5</v>
      </c>
      <c r="E106" s="12">
        <v>4</v>
      </c>
      <c r="F106" s="14"/>
      <c r="G106" s="12"/>
      <c r="H106" s="12"/>
      <c r="I106" s="12">
        <v>1</v>
      </c>
      <c r="J106" s="12"/>
      <c r="K106" s="15">
        <f t="shared" si="2"/>
        <v>8.5</v>
      </c>
      <c r="N106" s="36"/>
      <c r="O106" s="12" t="s">
        <v>13</v>
      </c>
      <c r="P106" s="12"/>
      <c r="Q106" s="14">
        <v>17</v>
      </c>
      <c r="R106" s="14">
        <v>6</v>
      </c>
      <c r="S106" s="32"/>
      <c r="T106" s="32"/>
      <c r="U106" s="32"/>
      <c r="V106" s="32"/>
      <c r="W106" s="32"/>
      <c r="X106" s="19">
        <f t="shared" si="3"/>
        <v>14.5</v>
      </c>
    </row>
    <row r="107" spans="1:24" x14ac:dyDescent="0.15">
      <c r="A107" s="36"/>
      <c r="B107" s="12" t="s">
        <v>14</v>
      </c>
      <c r="C107" s="12"/>
      <c r="D107" s="14">
        <v>15</v>
      </c>
      <c r="E107" s="12">
        <v>12</v>
      </c>
      <c r="F107" s="14"/>
      <c r="G107" s="12"/>
      <c r="H107" s="12"/>
      <c r="I107" s="12"/>
      <c r="J107" s="12"/>
      <c r="K107" s="15">
        <f t="shared" si="2"/>
        <v>19.5</v>
      </c>
      <c r="N107" s="36"/>
      <c r="O107" s="12" t="s">
        <v>14</v>
      </c>
      <c r="P107" s="12"/>
      <c r="Q107" s="14">
        <v>5</v>
      </c>
      <c r="R107" s="14">
        <v>9</v>
      </c>
      <c r="S107" s="32"/>
      <c r="T107" s="32"/>
      <c r="U107" s="32"/>
      <c r="V107" s="32"/>
      <c r="W107" s="32"/>
      <c r="X107" s="19">
        <f t="shared" si="3"/>
        <v>11.5</v>
      </c>
    </row>
    <row r="108" spans="1:24" x14ac:dyDescent="0.15">
      <c r="A108" s="37"/>
      <c r="B108" s="12" t="s">
        <v>15</v>
      </c>
      <c r="C108" s="12"/>
      <c r="D108" s="14"/>
      <c r="E108" s="12"/>
      <c r="F108" s="14"/>
      <c r="G108" s="12"/>
      <c r="H108" s="12"/>
      <c r="I108" s="12"/>
      <c r="J108" s="12"/>
      <c r="K108" s="15">
        <f t="shared" si="2"/>
        <v>0</v>
      </c>
      <c r="N108" s="37"/>
      <c r="O108" s="12" t="s">
        <v>15</v>
      </c>
      <c r="P108" s="12"/>
      <c r="Q108" s="14"/>
      <c r="R108" s="14"/>
      <c r="S108" s="32"/>
      <c r="T108" s="32"/>
      <c r="U108" s="32"/>
      <c r="V108" s="32"/>
      <c r="W108" s="32"/>
      <c r="X108" s="19">
        <f t="shared" si="3"/>
        <v>0</v>
      </c>
    </row>
    <row r="109" spans="1:24" ht="13.5" customHeight="1" x14ac:dyDescent="0.15">
      <c r="A109" s="40">
        <v>12</v>
      </c>
      <c r="B109" s="12" t="s">
        <v>12</v>
      </c>
      <c r="C109" s="12"/>
      <c r="D109" s="14">
        <v>17</v>
      </c>
      <c r="E109" s="12">
        <v>15</v>
      </c>
      <c r="F109" s="14"/>
      <c r="G109" s="12">
        <v>1</v>
      </c>
      <c r="H109" s="12"/>
      <c r="I109" s="12">
        <v>1</v>
      </c>
      <c r="J109" s="12"/>
      <c r="K109" s="15">
        <f t="shared" si="2"/>
        <v>27.5</v>
      </c>
      <c r="N109" s="40">
        <v>12</v>
      </c>
      <c r="O109" s="12" t="s">
        <v>12</v>
      </c>
      <c r="P109" s="12"/>
      <c r="Q109" s="14">
        <v>43</v>
      </c>
      <c r="R109" s="14">
        <v>25</v>
      </c>
      <c r="S109" s="32"/>
      <c r="T109" s="32">
        <v>5</v>
      </c>
      <c r="U109" s="32"/>
      <c r="V109" s="32"/>
      <c r="W109" s="32"/>
      <c r="X109" s="19">
        <f t="shared" si="3"/>
        <v>56.5</v>
      </c>
    </row>
    <row r="110" spans="1:24" ht="13.5" customHeight="1" x14ac:dyDescent="0.15">
      <c r="A110" s="40"/>
      <c r="B110" s="12" t="s">
        <v>13</v>
      </c>
      <c r="C110" s="12"/>
      <c r="D110" s="14">
        <v>4</v>
      </c>
      <c r="E110" s="12">
        <v>5</v>
      </c>
      <c r="F110" s="14"/>
      <c r="G110" s="12"/>
      <c r="H110" s="12"/>
      <c r="I110" s="12"/>
      <c r="J110" s="12"/>
      <c r="K110" s="15">
        <f t="shared" si="2"/>
        <v>7</v>
      </c>
      <c r="N110" s="40"/>
      <c r="O110" s="12" t="s">
        <v>13</v>
      </c>
      <c r="P110" s="12"/>
      <c r="Q110" s="14">
        <v>21</v>
      </c>
      <c r="R110" s="14">
        <v>6</v>
      </c>
      <c r="S110" s="32"/>
      <c r="T110" s="32"/>
      <c r="U110" s="32"/>
      <c r="V110" s="32"/>
      <c r="W110" s="32"/>
      <c r="X110" s="19">
        <f t="shared" si="3"/>
        <v>16.5</v>
      </c>
    </row>
    <row r="111" spans="1:24" x14ac:dyDescent="0.15">
      <c r="A111" s="40"/>
      <c r="B111" s="12" t="s">
        <v>14</v>
      </c>
      <c r="C111" s="12"/>
      <c r="D111" s="14">
        <v>23</v>
      </c>
      <c r="E111" s="12">
        <v>9</v>
      </c>
      <c r="F111" s="14"/>
      <c r="G111" s="12"/>
      <c r="H111" s="12"/>
      <c r="I111" s="12"/>
      <c r="J111" s="12"/>
      <c r="K111" s="15">
        <f t="shared" si="2"/>
        <v>20.5</v>
      </c>
      <c r="N111" s="40"/>
      <c r="O111" s="12" t="s">
        <v>14</v>
      </c>
      <c r="P111" s="12"/>
      <c r="Q111" s="14">
        <v>1</v>
      </c>
      <c r="R111" s="14">
        <v>4</v>
      </c>
      <c r="S111" s="32"/>
      <c r="T111" s="32"/>
      <c r="U111" s="32"/>
      <c r="V111" s="32"/>
      <c r="W111" s="32"/>
      <c r="X111" s="19">
        <f t="shared" si="3"/>
        <v>4.5</v>
      </c>
    </row>
    <row r="112" spans="1:24" x14ac:dyDescent="0.15">
      <c r="A112" s="40"/>
      <c r="B112" s="12" t="s">
        <v>15</v>
      </c>
      <c r="C112" s="12"/>
      <c r="D112" s="14"/>
      <c r="E112" s="12"/>
      <c r="F112" s="14"/>
      <c r="G112" s="12"/>
      <c r="H112" s="12"/>
      <c r="I112" s="12"/>
      <c r="J112" s="12"/>
      <c r="K112" s="15">
        <f t="shared" si="2"/>
        <v>0</v>
      </c>
      <c r="N112" s="40"/>
      <c r="O112" s="12" t="s">
        <v>15</v>
      </c>
      <c r="P112" s="12"/>
      <c r="Q112" s="14"/>
      <c r="R112" s="14"/>
      <c r="S112" s="32"/>
      <c r="T112" s="32"/>
      <c r="U112" s="32"/>
      <c r="V112" s="32"/>
      <c r="W112" s="32"/>
      <c r="X112" s="19">
        <f t="shared" si="3"/>
        <v>0</v>
      </c>
    </row>
    <row r="113" spans="8:26" x14ac:dyDescent="0.15">
      <c r="K113" s="17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24"/>
      <c r="Y113" s="16"/>
      <c r="Z113" s="16"/>
    </row>
    <row r="114" spans="8:26" x14ac:dyDescent="0.15">
      <c r="K114" s="17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24"/>
      <c r="Y114" s="16"/>
      <c r="Z114" s="16"/>
    </row>
    <row r="115" spans="8:26" x14ac:dyDescent="0.15">
      <c r="H115" s="16"/>
      <c r="I115" s="16"/>
      <c r="J115" s="16"/>
      <c r="K115" s="17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24"/>
      <c r="Y115" s="16"/>
      <c r="Z115" s="16"/>
    </row>
    <row r="116" spans="8:26" x14ac:dyDescent="0.15">
      <c r="H116" s="16"/>
      <c r="I116" s="16"/>
      <c r="J116" s="16"/>
      <c r="K116" s="17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24"/>
      <c r="Y116" s="16"/>
      <c r="Z116" s="16"/>
    </row>
    <row r="117" spans="8:26" x14ac:dyDescent="0.15">
      <c r="H117" s="16"/>
      <c r="I117" s="16"/>
      <c r="J117" s="16"/>
      <c r="K117" s="17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24"/>
      <c r="Y117" s="16"/>
      <c r="Z117" s="16"/>
    </row>
    <row r="118" spans="8:26" x14ac:dyDescent="0.15">
      <c r="H118" s="16"/>
      <c r="I118" s="16"/>
      <c r="J118" s="16"/>
      <c r="K118" s="17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24"/>
      <c r="Y118" s="16"/>
      <c r="Z118" s="16"/>
    </row>
    <row r="119" spans="8:26" x14ac:dyDescent="0.15">
      <c r="H119" s="16"/>
      <c r="I119" s="16"/>
      <c r="J119" s="16"/>
      <c r="K119" s="17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24"/>
      <c r="Y119" s="16"/>
      <c r="Z119" s="16"/>
    </row>
    <row r="120" spans="8:26" x14ac:dyDescent="0.15">
      <c r="H120" s="16"/>
      <c r="I120" s="16"/>
      <c r="J120" s="16"/>
      <c r="K120" s="17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24"/>
      <c r="Y120" s="16"/>
      <c r="Z120" s="16"/>
    </row>
    <row r="121" spans="8:26" x14ac:dyDescent="0.15">
      <c r="H121" s="16"/>
      <c r="I121" s="16"/>
      <c r="J121" s="16"/>
      <c r="K121" s="17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24"/>
      <c r="Y121" s="16"/>
      <c r="Z121" s="16"/>
    </row>
    <row r="122" spans="8:26" x14ac:dyDescent="0.15">
      <c r="H122" s="16"/>
      <c r="I122" s="16"/>
      <c r="J122" s="16"/>
      <c r="K122" s="17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24"/>
      <c r="Y122" s="16"/>
      <c r="Z122" s="16"/>
    </row>
    <row r="123" spans="8:26" x14ac:dyDescent="0.15">
      <c r="H123" s="16"/>
      <c r="I123" s="16"/>
      <c r="J123" s="16"/>
      <c r="K123" s="17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24"/>
      <c r="Y123" s="16"/>
      <c r="Z123" s="16"/>
    </row>
    <row r="124" spans="8:26" x14ac:dyDescent="0.15">
      <c r="H124" s="16"/>
      <c r="I124" s="16"/>
      <c r="J124" s="16"/>
      <c r="K124" s="17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24"/>
      <c r="Y124" s="16"/>
      <c r="Z124" s="16"/>
    </row>
    <row r="125" spans="8:26" x14ac:dyDescent="0.15">
      <c r="H125" s="16"/>
      <c r="I125" s="16"/>
      <c r="J125" s="16"/>
      <c r="K125" s="17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24"/>
      <c r="Y125" s="16"/>
      <c r="Z125" s="16"/>
    </row>
    <row r="126" spans="8:26" x14ac:dyDescent="0.15">
      <c r="H126" s="16"/>
      <c r="I126" s="16"/>
      <c r="J126" s="16"/>
      <c r="K126" s="17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24"/>
      <c r="Y126" s="16"/>
      <c r="Z126" s="16"/>
    </row>
    <row r="127" spans="8:26" x14ac:dyDescent="0.15">
      <c r="H127" s="16"/>
      <c r="I127" s="16"/>
      <c r="J127" s="16"/>
      <c r="K127" s="17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24"/>
      <c r="Y127" s="16"/>
      <c r="Z127" s="16"/>
    </row>
  </sheetData>
  <mergeCells count="57">
    <mergeCell ref="A62:K62"/>
    <mergeCell ref="N62:X62"/>
    <mergeCell ref="A38:A41"/>
    <mergeCell ref="A42:A45"/>
    <mergeCell ref="A46:A49"/>
    <mergeCell ref="A50:A53"/>
    <mergeCell ref="A26:A29"/>
    <mergeCell ref="A30:A33"/>
    <mergeCell ref="A34:A37"/>
    <mergeCell ref="A3:K3"/>
    <mergeCell ref="N3:X3"/>
    <mergeCell ref="A4:K4"/>
    <mergeCell ref="N4:X4"/>
    <mergeCell ref="A6:A9"/>
    <mergeCell ref="A10:A13"/>
    <mergeCell ref="A14:A17"/>
    <mergeCell ref="A18:A21"/>
    <mergeCell ref="A22:A25"/>
    <mergeCell ref="A109:A112"/>
    <mergeCell ref="N46:N49"/>
    <mergeCell ref="N50:N53"/>
    <mergeCell ref="N6:N9"/>
    <mergeCell ref="N10:N13"/>
    <mergeCell ref="N14:N17"/>
    <mergeCell ref="N18:N21"/>
    <mergeCell ref="N22:N25"/>
    <mergeCell ref="N26:N29"/>
    <mergeCell ref="N109:N112"/>
    <mergeCell ref="N65:N68"/>
    <mergeCell ref="N69:N72"/>
    <mergeCell ref="N73:N76"/>
    <mergeCell ref="N77:N80"/>
    <mergeCell ref="N81:N84"/>
    <mergeCell ref="A85:A88"/>
    <mergeCell ref="A1:X2"/>
    <mergeCell ref="N89:N92"/>
    <mergeCell ref="N93:N96"/>
    <mergeCell ref="N97:N100"/>
    <mergeCell ref="A105:A108"/>
    <mergeCell ref="A89:A92"/>
    <mergeCell ref="A93:A96"/>
    <mergeCell ref="A97:A100"/>
    <mergeCell ref="A101:A104"/>
    <mergeCell ref="A65:A68"/>
    <mergeCell ref="A69:A72"/>
    <mergeCell ref="A73:A76"/>
    <mergeCell ref="A77:A80"/>
    <mergeCell ref="A81:A84"/>
    <mergeCell ref="A63:K63"/>
    <mergeCell ref="N63:X63"/>
    <mergeCell ref="N101:N104"/>
    <mergeCell ref="N105:N108"/>
    <mergeCell ref="N30:N33"/>
    <mergeCell ref="N34:N37"/>
    <mergeCell ref="N38:N41"/>
    <mergeCell ref="N42:N45"/>
    <mergeCell ref="N85:N88"/>
  </mergeCells>
  <phoneticPr fontId="8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27"/>
  <sheetViews>
    <sheetView tabSelected="1" topLeftCell="A46" zoomScale="90" zoomScaleNormal="90" workbookViewId="0">
      <selection activeCell="N63" sqref="N63:X63"/>
    </sheetView>
  </sheetViews>
  <sheetFormatPr defaultRowHeight="13.5" x14ac:dyDescent="0.15"/>
  <cols>
    <col min="11" max="11" width="9" style="10" bestFit="1" customWidth="1"/>
    <col min="22" max="22" width="10.5" bestFit="1" customWidth="1"/>
    <col min="24" max="24" width="9" style="10" bestFit="1" customWidth="1"/>
  </cols>
  <sheetData>
    <row r="1" spans="1:24" ht="13.5" customHeight="1" x14ac:dyDescent="0.15">
      <c r="A1" s="38" t="s">
        <v>33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</row>
    <row r="2" spans="1:24" x14ac:dyDescent="0.15">
      <c r="A2" s="38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</row>
    <row r="3" spans="1:24" ht="31.5" customHeight="1" x14ac:dyDescent="0.15">
      <c r="A3" s="46" t="s">
        <v>0</v>
      </c>
      <c r="B3" s="46"/>
      <c r="C3" s="46"/>
      <c r="D3" s="46"/>
      <c r="E3" s="46"/>
      <c r="F3" s="46"/>
      <c r="G3" s="46"/>
      <c r="H3" s="46"/>
      <c r="I3" s="46"/>
      <c r="J3" s="46"/>
      <c r="K3" s="46"/>
      <c r="N3" s="46" t="s">
        <v>0</v>
      </c>
      <c r="O3" s="46"/>
      <c r="P3" s="46"/>
      <c r="Q3" s="46"/>
      <c r="R3" s="46"/>
      <c r="S3" s="46"/>
      <c r="T3" s="46"/>
      <c r="U3" s="46"/>
      <c r="V3" s="46"/>
      <c r="W3" s="46"/>
      <c r="X3" s="46"/>
    </row>
    <row r="4" spans="1:24" ht="32.25" customHeight="1" x14ac:dyDescent="0.15">
      <c r="A4" s="44" t="s">
        <v>40</v>
      </c>
      <c r="B4" s="45"/>
      <c r="C4" s="45"/>
      <c r="D4" s="45"/>
      <c r="E4" s="45"/>
      <c r="F4" s="45"/>
      <c r="G4" s="45"/>
      <c r="H4" s="45"/>
      <c r="I4" s="45"/>
      <c r="J4" s="45"/>
      <c r="K4" s="45"/>
      <c r="N4" s="44" t="s">
        <v>41</v>
      </c>
      <c r="O4" s="45"/>
      <c r="P4" s="45"/>
      <c r="Q4" s="45"/>
      <c r="R4" s="45"/>
      <c r="S4" s="45"/>
      <c r="T4" s="45"/>
      <c r="U4" s="45"/>
      <c r="V4" s="45"/>
      <c r="W4" s="45"/>
      <c r="X4" s="45"/>
    </row>
    <row r="5" spans="1:24" ht="54" x14ac:dyDescent="0.15">
      <c r="A5" s="11" t="s">
        <v>1</v>
      </c>
      <c r="B5" s="11" t="s">
        <v>2</v>
      </c>
      <c r="C5" s="11" t="s">
        <v>3</v>
      </c>
      <c r="D5" s="11" t="s">
        <v>4</v>
      </c>
      <c r="E5" s="11" t="s">
        <v>5</v>
      </c>
      <c r="F5" s="11" t="s">
        <v>6</v>
      </c>
      <c r="G5" s="11" t="s">
        <v>7</v>
      </c>
      <c r="H5" s="11" t="s">
        <v>8</v>
      </c>
      <c r="I5" s="11" t="s">
        <v>9</v>
      </c>
      <c r="J5" s="11" t="s">
        <v>10</v>
      </c>
      <c r="K5" s="15" t="s">
        <v>11</v>
      </c>
      <c r="N5" s="11" t="s">
        <v>1</v>
      </c>
      <c r="O5" s="11" t="s">
        <v>2</v>
      </c>
      <c r="P5" s="11" t="s">
        <v>3</v>
      </c>
      <c r="Q5" s="11" t="s">
        <v>4</v>
      </c>
      <c r="R5" s="11" t="s">
        <v>5</v>
      </c>
      <c r="S5" s="11" t="s">
        <v>6</v>
      </c>
      <c r="T5" s="11" t="s">
        <v>7</v>
      </c>
      <c r="U5" s="11" t="s">
        <v>8</v>
      </c>
      <c r="V5" s="11" t="s">
        <v>9</v>
      </c>
      <c r="W5" s="11" t="s">
        <v>10</v>
      </c>
      <c r="X5" s="19" t="s">
        <v>11</v>
      </c>
    </row>
    <row r="6" spans="1:24" ht="13.5" customHeight="1" x14ac:dyDescent="0.15">
      <c r="A6" s="35">
        <v>1</v>
      </c>
      <c r="B6" s="25" t="s">
        <v>12</v>
      </c>
      <c r="C6" s="25"/>
      <c r="D6" s="25">
        <v>24</v>
      </c>
      <c r="E6" s="25">
        <v>19</v>
      </c>
      <c r="F6" s="25"/>
      <c r="G6" s="25">
        <v>1</v>
      </c>
      <c r="H6" s="25"/>
      <c r="I6" s="25"/>
      <c r="J6" s="25"/>
      <c r="K6" s="15">
        <f>C6*0.5+D6*0.5+E6+F6+G6*2+H6*2+I6*2+J6*3</f>
        <v>33</v>
      </c>
      <c r="N6" s="35">
        <v>1</v>
      </c>
      <c r="O6" s="25" t="s">
        <v>12</v>
      </c>
      <c r="P6" s="25"/>
      <c r="Q6" s="20">
        <v>48</v>
      </c>
      <c r="R6" s="20">
        <v>28</v>
      </c>
      <c r="S6" s="20"/>
      <c r="T6" s="21"/>
      <c r="U6" s="20"/>
      <c r="V6" s="20"/>
      <c r="W6" s="20"/>
      <c r="X6" s="19">
        <f>P6*0.5+Q6*0.5+R6+S6+T6*2+U6*2+V6*2+W6*3</f>
        <v>52</v>
      </c>
    </row>
    <row r="7" spans="1:24" x14ac:dyDescent="0.15">
      <c r="A7" s="36"/>
      <c r="B7" s="25" t="s">
        <v>13</v>
      </c>
      <c r="C7" s="25"/>
      <c r="D7" s="25">
        <v>15</v>
      </c>
      <c r="E7" s="25">
        <v>15</v>
      </c>
      <c r="F7" s="25"/>
      <c r="G7" s="25"/>
      <c r="H7" s="25"/>
      <c r="I7" s="25"/>
      <c r="J7" s="25"/>
      <c r="K7" s="15">
        <f t="shared" ref="K7:K53" si="0">C7*0.5+D7*0.5+E7+F7+G7*2+H7*2+I7*2+J7*3</f>
        <v>22.5</v>
      </c>
      <c r="N7" s="36"/>
      <c r="O7" s="25" t="s">
        <v>13</v>
      </c>
      <c r="P7" s="25"/>
      <c r="Q7" s="20">
        <v>9</v>
      </c>
      <c r="R7" s="20">
        <v>14</v>
      </c>
      <c r="S7" s="20"/>
      <c r="T7" s="20"/>
      <c r="U7" s="20"/>
      <c r="V7" s="20"/>
      <c r="W7" s="20"/>
      <c r="X7" s="19">
        <f t="shared" ref="X7:X53" si="1">P7*0.5+Q7*0.5+R7+S7+T7*2+U7*2+V7*2+W7*3</f>
        <v>18.5</v>
      </c>
    </row>
    <row r="8" spans="1:24" x14ac:dyDescent="0.15">
      <c r="A8" s="36"/>
      <c r="B8" s="25" t="s">
        <v>14</v>
      </c>
      <c r="C8" s="25"/>
      <c r="D8" s="25">
        <v>22</v>
      </c>
      <c r="E8" s="25">
        <v>14</v>
      </c>
      <c r="F8" s="25"/>
      <c r="G8" s="25"/>
      <c r="H8" s="25"/>
      <c r="I8" s="25"/>
      <c r="J8" s="25"/>
      <c r="K8" s="15">
        <f t="shared" si="0"/>
        <v>25</v>
      </c>
      <c r="N8" s="36"/>
      <c r="O8" s="25" t="s">
        <v>14</v>
      </c>
      <c r="P8" s="25"/>
      <c r="Q8" s="20">
        <v>20</v>
      </c>
      <c r="R8" s="20">
        <v>17</v>
      </c>
      <c r="S8" s="20"/>
      <c r="T8" s="20"/>
      <c r="U8" s="20"/>
      <c r="V8" s="20"/>
      <c r="W8" s="20"/>
      <c r="X8" s="19">
        <f t="shared" si="1"/>
        <v>27</v>
      </c>
    </row>
    <row r="9" spans="1:24" x14ac:dyDescent="0.15">
      <c r="A9" s="37"/>
      <c r="B9" s="25" t="s">
        <v>15</v>
      </c>
      <c r="C9" s="25"/>
      <c r="D9" s="25"/>
      <c r="E9" s="25"/>
      <c r="F9" s="25"/>
      <c r="G9" s="25"/>
      <c r="H9" s="25"/>
      <c r="I9" s="25"/>
      <c r="J9" s="25"/>
      <c r="K9" s="15">
        <f t="shared" si="0"/>
        <v>0</v>
      </c>
      <c r="N9" s="37"/>
      <c r="O9" s="25" t="s">
        <v>15</v>
      </c>
      <c r="P9" s="25"/>
      <c r="Q9" s="20"/>
      <c r="R9" s="20"/>
      <c r="S9" s="20"/>
      <c r="T9" s="20"/>
      <c r="U9" s="20"/>
      <c r="V9" s="20"/>
      <c r="W9" s="20"/>
      <c r="X9" s="19">
        <f t="shared" si="1"/>
        <v>0</v>
      </c>
    </row>
    <row r="10" spans="1:24" ht="14.25" customHeight="1" x14ac:dyDescent="0.15">
      <c r="A10" s="35">
        <v>2</v>
      </c>
      <c r="B10" s="25" t="s">
        <v>12</v>
      </c>
      <c r="C10" s="25"/>
      <c r="D10" s="13">
        <v>27</v>
      </c>
      <c r="E10" s="25">
        <v>15</v>
      </c>
      <c r="F10" s="25"/>
      <c r="G10" s="25"/>
      <c r="H10" s="25"/>
      <c r="I10" s="25"/>
      <c r="J10" s="25"/>
      <c r="K10" s="15">
        <f>C10*0.5+D10*0.5+E10+F10+G10*2+H10*2+I10*2+J10*3</f>
        <v>28.5</v>
      </c>
      <c r="N10" s="35">
        <v>2</v>
      </c>
      <c r="O10" s="25" t="s">
        <v>12</v>
      </c>
      <c r="P10" s="25"/>
      <c r="Q10" s="22">
        <v>53</v>
      </c>
      <c r="R10" s="20">
        <v>23</v>
      </c>
      <c r="S10" s="20"/>
      <c r="T10" s="20">
        <v>1</v>
      </c>
      <c r="U10" s="20"/>
      <c r="V10" s="20"/>
      <c r="W10" s="20"/>
      <c r="X10" s="19">
        <f t="shared" si="1"/>
        <v>51.5</v>
      </c>
    </row>
    <row r="11" spans="1:24" ht="14.25" x14ac:dyDescent="0.15">
      <c r="A11" s="36"/>
      <c r="B11" s="25" t="s">
        <v>13</v>
      </c>
      <c r="C11" s="25"/>
      <c r="D11" s="13">
        <v>17</v>
      </c>
      <c r="E11" s="25">
        <v>15</v>
      </c>
      <c r="F11" s="25"/>
      <c r="G11" s="25"/>
      <c r="H11" s="25"/>
      <c r="I11" s="25"/>
      <c r="J11" s="25"/>
      <c r="K11" s="15">
        <f t="shared" si="0"/>
        <v>23.5</v>
      </c>
      <c r="N11" s="36"/>
      <c r="O11" s="25" t="s">
        <v>13</v>
      </c>
      <c r="P11" s="25"/>
      <c r="Q11" s="22">
        <v>15</v>
      </c>
      <c r="R11" s="20">
        <v>15</v>
      </c>
      <c r="S11" s="20"/>
      <c r="T11" s="20"/>
      <c r="U11" s="20"/>
      <c r="V11" s="20"/>
      <c r="W11" s="20"/>
      <c r="X11" s="19">
        <f t="shared" si="1"/>
        <v>22.5</v>
      </c>
    </row>
    <row r="12" spans="1:24" x14ac:dyDescent="0.15">
      <c r="A12" s="36"/>
      <c r="B12" s="25" t="s">
        <v>14</v>
      </c>
      <c r="C12" s="25"/>
      <c r="D12" s="25">
        <v>31</v>
      </c>
      <c r="E12" s="25">
        <v>18</v>
      </c>
      <c r="F12" s="25"/>
      <c r="G12" s="25"/>
      <c r="H12" s="25"/>
      <c r="I12" s="25"/>
      <c r="J12" s="25"/>
      <c r="K12" s="15">
        <f t="shared" si="0"/>
        <v>33.5</v>
      </c>
      <c r="N12" s="36"/>
      <c r="O12" s="25" t="s">
        <v>14</v>
      </c>
      <c r="P12" s="25"/>
      <c r="Q12" s="20">
        <v>31</v>
      </c>
      <c r="R12" s="20">
        <v>20</v>
      </c>
      <c r="S12" s="20"/>
      <c r="T12" s="20"/>
      <c r="U12" s="20"/>
      <c r="V12" s="20"/>
      <c r="W12" s="20"/>
      <c r="X12" s="19">
        <f t="shared" si="1"/>
        <v>35.5</v>
      </c>
    </row>
    <row r="13" spans="1:24" x14ac:dyDescent="0.15">
      <c r="A13" s="37"/>
      <c r="B13" s="25" t="s">
        <v>15</v>
      </c>
      <c r="C13" s="25"/>
      <c r="D13" s="25"/>
      <c r="E13" s="25"/>
      <c r="F13" s="25"/>
      <c r="G13" s="25"/>
      <c r="H13" s="25"/>
      <c r="I13" s="25"/>
      <c r="J13" s="25"/>
      <c r="K13" s="15">
        <f t="shared" si="0"/>
        <v>0</v>
      </c>
      <c r="N13" s="37"/>
      <c r="O13" s="25" t="s">
        <v>15</v>
      </c>
      <c r="P13" s="25"/>
      <c r="Q13" s="20"/>
      <c r="R13" s="20"/>
      <c r="S13" s="20"/>
      <c r="T13" s="20"/>
      <c r="U13" s="20"/>
      <c r="V13" s="20"/>
      <c r="W13" s="20"/>
      <c r="X13" s="19">
        <f t="shared" si="1"/>
        <v>0</v>
      </c>
    </row>
    <row r="14" spans="1:24" ht="13.5" customHeight="1" x14ac:dyDescent="0.15">
      <c r="A14" s="35">
        <v>3</v>
      </c>
      <c r="B14" s="25" t="s">
        <v>12</v>
      </c>
      <c r="C14" s="25"/>
      <c r="D14" s="25">
        <v>35</v>
      </c>
      <c r="E14" s="25">
        <v>23</v>
      </c>
      <c r="F14" s="25"/>
      <c r="G14" s="25"/>
      <c r="H14" s="25"/>
      <c r="I14" s="25"/>
      <c r="J14" s="25"/>
      <c r="K14" s="15">
        <f t="shared" si="0"/>
        <v>40.5</v>
      </c>
      <c r="N14" s="35">
        <v>3</v>
      </c>
      <c r="O14" s="25" t="s">
        <v>12</v>
      </c>
      <c r="P14" s="25"/>
      <c r="Q14" s="20">
        <v>81</v>
      </c>
      <c r="R14" s="20">
        <v>36</v>
      </c>
      <c r="S14" s="20"/>
      <c r="T14" s="20">
        <v>1</v>
      </c>
      <c r="U14" s="20"/>
      <c r="V14" s="20"/>
      <c r="W14" s="20"/>
      <c r="X14" s="19">
        <f t="shared" si="1"/>
        <v>78.5</v>
      </c>
    </row>
    <row r="15" spans="1:24" x14ac:dyDescent="0.15">
      <c r="A15" s="36"/>
      <c r="B15" s="25" t="s">
        <v>13</v>
      </c>
      <c r="C15" s="25"/>
      <c r="D15" s="25">
        <v>30</v>
      </c>
      <c r="E15" s="25">
        <v>9</v>
      </c>
      <c r="F15" s="25"/>
      <c r="G15" s="25"/>
      <c r="H15" s="25"/>
      <c r="I15" s="25"/>
      <c r="J15" s="25"/>
      <c r="K15" s="15">
        <f t="shared" si="0"/>
        <v>24</v>
      </c>
      <c r="N15" s="36"/>
      <c r="O15" s="25" t="s">
        <v>13</v>
      </c>
      <c r="P15" s="25"/>
      <c r="Q15" s="20">
        <v>18</v>
      </c>
      <c r="R15" s="20">
        <v>5</v>
      </c>
      <c r="S15" s="20"/>
      <c r="T15" s="20"/>
      <c r="U15" s="20"/>
      <c r="V15" s="20">
        <v>1</v>
      </c>
      <c r="W15" s="20"/>
      <c r="X15" s="19">
        <f t="shared" si="1"/>
        <v>16</v>
      </c>
    </row>
    <row r="16" spans="1:24" x14ac:dyDescent="0.15">
      <c r="A16" s="36"/>
      <c r="B16" s="25" t="s">
        <v>14</v>
      </c>
      <c r="C16" s="25"/>
      <c r="D16" s="25">
        <v>32</v>
      </c>
      <c r="E16" s="25">
        <v>27</v>
      </c>
      <c r="F16" s="25"/>
      <c r="G16" s="25"/>
      <c r="H16" s="25"/>
      <c r="I16" s="25"/>
      <c r="J16" s="25"/>
      <c r="K16" s="15">
        <f t="shared" si="0"/>
        <v>43</v>
      </c>
      <c r="N16" s="36"/>
      <c r="O16" s="25" t="s">
        <v>14</v>
      </c>
      <c r="P16" s="25"/>
      <c r="Q16" s="20">
        <v>30</v>
      </c>
      <c r="R16" s="20">
        <v>24</v>
      </c>
      <c r="S16" s="20"/>
      <c r="T16" s="20"/>
      <c r="U16" s="20"/>
      <c r="V16" s="20"/>
      <c r="W16" s="20"/>
      <c r="X16" s="19">
        <f t="shared" si="1"/>
        <v>39</v>
      </c>
    </row>
    <row r="17" spans="1:24" x14ac:dyDescent="0.15">
      <c r="A17" s="37"/>
      <c r="B17" s="25" t="s">
        <v>15</v>
      </c>
      <c r="C17" s="25"/>
      <c r="D17" s="25"/>
      <c r="E17" s="25"/>
      <c r="F17" s="25"/>
      <c r="G17" s="25"/>
      <c r="H17" s="25"/>
      <c r="I17" s="25"/>
      <c r="J17" s="25"/>
      <c r="K17" s="15">
        <f t="shared" si="0"/>
        <v>0</v>
      </c>
      <c r="N17" s="37"/>
      <c r="O17" s="25" t="s">
        <v>15</v>
      </c>
      <c r="P17" s="25"/>
      <c r="Q17" s="20"/>
      <c r="R17" s="20"/>
      <c r="S17" s="20"/>
      <c r="T17" s="20"/>
      <c r="U17" s="20"/>
      <c r="V17" s="20"/>
      <c r="W17" s="20"/>
      <c r="X17" s="19">
        <f t="shared" si="1"/>
        <v>0</v>
      </c>
    </row>
    <row r="18" spans="1:24" ht="13.5" customHeight="1" x14ac:dyDescent="0.15">
      <c r="A18" s="35">
        <v>4</v>
      </c>
      <c r="B18" s="25" t="s">
        <v>12</v>
      </c>
      <c r="C18" s="25"/>
      <c r="D18" s="14">
        <v>34</v>
      </c>
      <c r="E18" s="14">
        <v>23</v>
      </c>
      <c r="F18" s="25"/>
      <c r="G18" s="25"/>
      <c r="H18" s="25"/>
      <c r="I18" s="25"/>
      <c r="J18" s="25"/>
      <c r="K18" s="15">
        <f t="shared" si="0"/>
        <v>40</v>
      </c>
      <c r="N18" s="35">
        <v>4</v>
      </c>
      <c r="O18" s="25" t="s">
        <v>12</v>
      </c>
      <c r="P18" s="25"/>
      <c r="Q18" s="23">
        <v>68</v>
      </c>
      <c r="R18" s="23">
        <v>29</v>
      </c>
      <c r="S18" s="20"/>
      <c r="T18" s="20">
        <v>1</v>
      </c>
      <c r="U18" s="20"/>
      <c r="V18" s="20"/>
      <c r="W18" s="20"/>
      <c r="X18" s="19">
        <f t="shared" si="1"/>
        <v>65</v>
      </c>
    </row>
    <row r="19" spans="1:24" x14ac:dyDescent="0.15">
      <c r="A19" s="36"/>
      <c r="B19" s="25" t="s">
        <v>13</v>
      </c>
      <c r="C19" s="25"/>
      <c r="D19" s="14">
        <v>16</v>
      </c>
      <c r="E19" s="14">
        <v>13</v>
      </c>
      <c r="F19" s="25"/>
      <c r="G19" s="25">
        <v>1</v>
      </c>
      <c r="H19" s="25"/>
      <c r="I19" s="25"/>
      <c r="J19" s="25"/>
      <c r="K19" s="15">
        <f t="shared" si="0"/>
        <v>23</v>
      </c>
      <c r="N19" s="36"/>
      <c r="O19" s="25" t="s">
        <v>13</v>
      </c>
      <c r="P19" s="25"/>
      <c r="Q19" s="23">
        <v>21</v>
      </c>
      <c r="R19" s="23">
        <v>12</v>
      </c>
      <c r="S19" s="20"/>
      <c r="T19" s="20"/>
      <c r="U19" s="20"/>
      <c r="V19" s="20"/>
      <c r="W19" s="20"/>
      <c r="X19" s="19">
        <f t="shared" si="1"/>
        <v>22.5</v>
      </c>
    </row>
    <row r="20" spans="1:24" x14ac:dyDescent="0.15">
      <c r="A20" s="36"/>
      <c r="B20" s="25" t="s">
        <v>14</v>
      </c>
      <c r="C20" s="25"/>
      <c r="D20" s="14">
        <v>36</v>
      </c>
      <c r="E20" s="14">
        <v>17</v>
      </c>
      <c r="F20" s="25"/>
      <c r="G20" s="25"/>
      <c r="H20" s="25"/>
      <c r="I20" s="25"/>
      <c r="J20" s="25"/>
      <c r="K20" s="15">
        <f t="shared" si="0"/>
        <v>35</v>
      </c>
      <c r="N20" s="36"/>
      <c r="O20" s="25" t="s">
        <v>14</v>
      </c>
      <c r="P20" s="25"/>
      <c r="Q20" s="23">
        <v>24</v>
      </c>
      <c r="R20" s="23">
        <v>20</v>
      </c>
      <c r="S20" s="20"/>
      <c r="T20" s="20"/>
      <c r="U20" s="20"/>
      <c r="V20" s="20"/>
      <c r="W20" s="20"/>
      <c r="X20" s="19">
        <f t="shared" si="1"/>
        <v>32</v>
      </c>
    </row>
    <row r="21" spans="1:24" x14ac:dyDescent="0.15">
      <c r="A21" s="37"/>
      <c r="B21" s="25" t="s">
        <v>15</v>
      </c>
      <c r="C21" s="25"/>
      <c r="D21" s="14"/>
      <c r="E21" s="14"/>
      <c r="F21" s="25"/>
      <c r="G21" s="25"/>
      <c r="H21" s="25"/>
      <c r="I21" s="25"/>
      <c r="J21" s="25"/>
      <c r="K21" s="15">
        <f t="shared" si="0"/>
        <v>0</v>
      </c>
      <c r="N21" s="37"/>
      <c r="O21" s="25" t="s">
        <v>15</v>
      </c>
      <c r="P21" s="25"/>
      <c r="Q21" s="23"/>
      <c r="R21" s="23"/>
      <c r="S21" s="20"/>
      <c r="T21" s="20"/>
      <c r="U21" s="20"/>
      <c r="V21" s="20"/>
      <c r="W21" s="20"/>
      <c r="X21" s="19">
        <f t="shared" si="1"/>
        <v>0</v>
      </c>
    </row>
    <row r="22" spans="1:24" ht="13.5" customHeight="1" x14ac:dyDescent="0.15">
      <c r="A22" s="35">
        <v>5</v>
      </c>
      <c r="B22" s="25" t="s">
        <v>12</v>
      </c>
      <c r="C22" s="25"/>
      <c r="D22" s="14">
        <v>40</v>
      </c>
      <c r="E22" s="14">
        <v>25</v>
      </c>
      <c r="F22" s="25"/>
      <c r="G22" s="25"/>
      <c r="H22" s="25"/>
      <c r="I22" s="25"/>
      <c r="J22" s="25"/>
      <c r="K22" s="15">
        <f t="shared" si="0"/>
        <v>45</v>
      </c>
      <c r="N22" s="35">
        <v>5</v>
      </c>
      <c r="O22" s="25" t="s">
        <v>12</v>
      </c>
      <c r="P22" s="25"/>
      <c r="Q22" s="23">
        <v>53</v>
      </c>
      <c r="R22" s="23">
        <v>25</v>
      </c>
      <c r="S22" s="20"/>
      <c r="T22" s="20"/>
      <c r="U22" s="20"/>
      <c r="V22" s="20">
        <v>1</v>
      </c>
      <c r="W22" s="20"/>
      <c r="X22" s="19">
        <f t="shared" si="1"/>
        <v>53.5</v>
      </c>
    </row>
    <row r="23" spans="1:24" x14ac:dyDescent="0.15">
      <c r="A23" s="36"/>
      <c r="B23" s="25" t="s">
        <v>13</v>
      </c>
      <c r="C23" s="25"/>
      <c r="D23" s="14">
        <v>29</v>
      </c>
      <c r="E23" s="14">
        <v>28</v>
      </c>
      <c r="F23" s="25"/>
      <c r="G23" s="25"/>
      <c r="H23" s="25"/>
      <c r="I23" s="25"/>
      <c r="J23" s="25"/>
      <c r="K23" s="15">
        <f t="shared" si="0"/>
        <v>42.5</v>
      </c>
      <c r="N23" s="36"/>
      <c r="O23" s="25" t="s">
        <v>13</v>
      </c>
      <c r="P23" s="25"/>
      <c r="Q23" s="23">
        <v>26</v>
      </c>
      <c r="R23" s="23">
        <v>11</v>
      </c>
      <c r="S23" s="20"/>
      <c r="T23" s="20"/>
      <c r="U23" s="20"/>
      <c r="V23" s="20"/>
      <c r="W23" s="20"/>
      <c r="X23" s="19">
        <f t="shared" si="1"/>
        <v>24</v>
      </c>
    </row>
    <row r="24" spans="1:24" x14ac:dyDescent="0.15">
      <c r="A24" s="36"/>
      <c r="B24" s="25" t="s">
        <v>14</v>
      </c>
      <c r="C24" s="25"/>
      <c r="D24" s="14">
        <v>41</v>
      </c>
      <c r="E24" s="14">
        <v>18</v>
      </c>
      <c r="F24" s="25"/>
      <c r="G24" s="25"/>
      <c r="H24" s="25"/>
      <c r="I24" s="25"/>
      <c r="J24" s="25"/>
      <c r="K24" s="15">
        <f t="shared" si="0"/>
        <v>38.5</v>
      </c>
      <c r="N24" s="36"/>
      <c r="O24" s="25" t="s">
        <v>14</v>
      </c>
      <c r="P24" s="25"/>
      <c r="Q24" s="23">
        <v>30</v>
      </c>
      <c r="R24" s="23">
        <v>18</v>
      </c>
      <c r="S24" s="20"/>
      <c r="T24" s="20"/>
      <c r="U24" s="20"/>
      <c r="V24" s="20"/>
      <c r="W24" s="20"/>
      <c r="X24" s="19">
        <f t="shared" si="1"/>
        <v>33</v>
      </c>
    </row>
    <row r="25" spans="1:24" x14ac:dyDescent="0.15">
      <c r="A25" s="37"/>
      <c r="B25" s="25" t="s">
        <v>15</v>
      </c>
      <c r="C25" s="25"/>
      <c r="D25" s="14"/>
      <c r="E25" s="14"/>
      <c r="F25" s="25"/>
      <c r="G25" s="25"/>
      <c r="H25" s="25"/>
      <c r="I25" s="25"/>
      <c r="J25" s="25"/>
      <c r="K25" s="15">
        <f t="shared" si="0"/>
        <v>0</v>
      </c>
      <c r="N25" s="37"/>
      <c r="O25" s="25" t="s">
        <v>15</v>
      </c>
      <c r="P25" s="25"/>
      <c r="Q25" s="23"/>
      <c r="R25" s="23"/>
      <c r="S25" s="20"/>
      <c r="T25" s="20"/>
      <c r="U25" s="20"/>
      <c r="V25" s="20"/>
      <c r="W25" s="20"/>
      <c r="X25" s="19">
        <f t="shared" si="1"/>
        <v>0</v>
      </c>
    </row>
    <row r="26" spans="1:24" ht="13.5" customHeight="1" x14ac:dyDescent="0.15">
      <c r="A26" s="35">
        <v>6</v>
      </c>
      <c r="B26" s="25" t="s">
        <v>12</v>
      </c>
      <c r="C26" s="25"/>
      <c r="D26" s="14">
        <v>20</v>
      </c>
      <c r="E26" s="14">
        <v>20</v>
      </c>
      <c r="F26" s="25"/>
      <c r="G26" s="25">
        <v>2</v>
      </c>
      <c r="H26" s="25"/>
      <c r="I26" s="25"/>
      <c r="J26" s="25"/>
      <c r="K26" s="15">
        <f t="shared" si="0"/>
        <v>34</v>
      </c>
      <c r="N26" s="35">
        <v>6</v>
      </c>
      <c r="O26" s="25" t="s">
        <v>12</v>
      </c>
      <c r="P26" s="25"/>
      <c r="Q26" s="23">
        <v>56</v>
      </c>
      <c r="R26" s="23">
        <v>29</v>
      </c>
      <c r="S26" s="20"/>
      <c r="T26" s="20">
        <v>3</v>
      </c>
      <c r="U26" s="20"/>
      <c r="V26" s="20"/>
      <c r="W26" s="20"/>
      <c r="X26" s="19">
        <f t="shared" si="1"/>
        <v>63</v>
      </c>
    </row>
    <row r="27" spans="1:24" x14ac:dyDescent="0.15">
      <c r="A27" s="36"/>
      <c r="B27" s="25" t="s">
        <v>13</v>
      </c>
      <c r="C27" s="25"/>
      <c r="D27" s="14">
        <v>24</v>
      </c>
      <c r="E27" s="14">
        <v>9</v>
      </c>
      <c r="F27" s="25"/>
      <c r="G27" s="25"/>
      <c r="H27" s="25"/>
      <c r="I27" s="25"/>
      <c r="J27" s="25"/>
      <c r="K27" s="15">
        <f t="shared" si="0"/>
        <v>21</v>
      </c>
      <c r="N27" s="36"/>
      <c r="O27" s="25" t="s">
        <v>13</v>
      </c>
      <c r="P27" s="25"/>
      <c r="Q27" s="23">
        <v>18</v>
      </c>
      <c r="R27" s="23">
        <v>12</v>
      </c>
      <c r="S27" s="20"/>
      <c r="T27" s="20"/>
      <c r="U27" s="20"/>
      <c r="V27" s="20"/>
      <c r="W27" s="20"/>
      <c r="X27" s="19">
        <f t="shared" si="1"/>
        <v>21</v>
      </c>
    </row>
    <row r="28" spans="1:24" x14ac:dyDescent="0.15">
      <c r="A28" s="36"/>
      <c r="B28" s="25" t="s">
        <v>14</v>
      </c>
      <c r="C28" s="25"/>
      <c r="D28" s="14">
        <v>22</v>
      </c>
      <c r="E28" s="14">
        <v>19</v>
      </c>
      <c r="F28" s="25"/>
      <c r="G28" s="25">
        <v>1</v>
      </c>
      <c r="H28" s="25"/>
      <c r="I28" s="25"/>
      <c r="J28" s="25"/>
      <c r="K28" s="15">
        <f t="shared" si="0"/>
        <v>32</v>
      </c>
      <c r="N28" s="36"/>
      <c r="O28" s="25" t="s">
        <v>14</v>
      </c>
      <c r="P28" s="25"/>
      <c r="Q28" s="23">
        <v>30</v>
      </c>
      <c r="R28" s="23">
        <v>19</v>
      </c>
      <c r="S28" s="20"/>
      <c r="T28" s="20"/>
      <c r="U28" s="20"/>
      <c r="V28" s="20"/>
      <c r="W28" s="20"/>
      <c r="X28" s="19">
        <f t="shared" si="1"/>
        <v>34</v>
      </c>
    </row>
    <row r="29" spans="1:24" x14ac:dyDescent="0.15">
      <c r="A29" s="37"/>
      <c r="B29" s="25" t="s">
        <v>15</v>
      </c>
      <c r="C29" s="25"/>
      <c r="D29" s="14"/>
      <c r="E29" s="14"/>
      <c r="F29" s="25"/>
      <c r="G29" s="25"/>
      <c r="H29" s="25"/>
      <c r="I29" s="25"/>
      <c r="J29" s="25"/>
      <c r="K29" s="15">
        <f t="shared" si="0"/>
        <v>0</v>
      </c>
      <c r="N29" s="37"/>
      <c r="O29" s="25" t="s">
        <v>15</v>
      </c>
      <c r="P29" s="25"/>
      <c r="Q29" s="23"/>
      <c r="R29" s="23"/>
      <c r="S29" s="20"/>
      <c r="T29" s="20"/>
      <c r="U29" s="20"/>
      <c r="V29" s="20"/>
      <c r="W29" s="20"/>
      <c r="X29" s="19">
        <f t="shared" si="1"/>
        <v>0</v>
      </c>
    </row>
    <row r="30" spans="1:24" ht="13.5" customHeight="1" x14ac:dyDescent="0.15">
      <c r="A30" s="35">
        <v>7</v>
      </c>
      <c r="B30" s="25" t="s">
        <v>12</v>
      </c>
      <c r="C30" s="25"/>
      <c r="D30" s="14">
        <v>25</v>
      </c>
      <c r="E30" s="14">
        <v>23</v>
      </c>
      <c r="F30" s="25"/>
      <c r="G30" s="25"/>
      <c r="H30" s="25"/>
      <c r="I30" s="25"/>
      <c r="J30" s="25"/>
      <c r="K30" s="15">
        <f t="shared" si="0"/>
        <v>35.5</v>
      </c>
      <c r="N30" s="35">
        <v>7</v>
      </c>
      <c r="O30" s="25" t="s">
        <v>12</v>
      </c>
      <c r="P30" s="25"/>
      <c r="Q30" s="23">
        <v>39</v>
      </c>
      <c r="R30" s="23">
        <v>34</v>
      </c>
      <c r="S30" s="20"/>
      <c r="T30" s="20"/>
      <c r="U30" s="20"/>
      <c r="V30" s="20"/>
      <c r="W30" s="20"/>
      <c r="X30" s="19">
        <f t="shared" si="1"/>
        <v>53.5</v>
      </c>
    </row>
    <row r="31" spans="1:24" x14ac:dyDescent="0.15">
      <c r="A31" s="36"/>
      <c r="B31" s="25" t="s">
        <v>13</v>
      </c>
      <c r="C31" s="25"/>
      <c r="D31" s="14">
        <v>29</v>
      </c>
      <c r="E31" s="14">
        <v>21</v>
      </c>
      <c r="F31" s="25"/>
      <c r="G31" s="25"/>
      <c r="H31" s="25"/>
      <c r="I31" s="25"/>
      <c r="J31" s="25"/>
      <c r="K31" s="15">
        <f t="shared" si="0"/>
        <v>35.5</v>
      </c>
      <c r="N31" s="36"/>
      <c r="O31" s="25" t="s">
        <v>13</v>
      </c>
      <c r="P31" s="25"/>
      <c r="Q31" s="23">
        <v>16</v>
      </c>
      <c r="R31" s="23">
        <v>16</v>
      </c>
      <c r="S31" s="20"/>
      <c r="T31" s="20"/>
      <c r="U31" s="20"/>
      <c r="V31" s="20"/>
      <c r="W31" s="20"/>
      <c r="X31" s="19">
        <f t="shared" si="1"/>
        <v>24</v>
      </c>
    </row>
    <row r="32" spans="1:24" x14ac:dyDescent="0.15">
      <c r="A32" s="36"/>
      <c r="B32" s="25" t="s">
        <v>14</v>
      </c>
      <c r="C32" s="25"/>
      <c r="D32" s="14">
        <v>37</v>
      </c>
      <c r="E32" s="14">
        <v>24</v>
      </c>
      <c r="F32" s="25"/>
      <c r="G32" s="25"/>
      <c r="H32" s="25"/>
      <c r="I32" s="25"/>
      <c r="J32" s="25"/>
      <c r="K32" s="15">
        <f t="shared" si="0"/>
        <v>42.5</v>
      </c>
      <c r="N32" s="36"/>
      <c r="O32" s="25" t="s">
        <v>14</v>
      </c>
      <c r="P32" s="25"/>
      <c r="Q32" s="23">
        <v>27</v>
      </c>
      <c r="R32" s="23">
        <v>31</v>
      </c>
      <c r="S32" s="20"/>
      <c r="T32" s="20">
        <v>1</v>
      </c>
      <c r="U32" s="20"/>
      <c r="V32" s="20"/>
      <c r="W32" s="20">
        <v>1</v>
      </c>
      <c r="X32" s="19">
        <f t="shared" si="1"/>
        <v>49.5</v>
      </c>
    </row>
    <row r="33" spans="1:24" x14ac:dyDescent="0.15">
      <c r="A33" s="37"/>
      <c r="B33" s="25" t="s">
        <v>15</v>
      </c>
      <c r="C33" s="25"/>
      <c r="D33" s="14"/>
      <c r="E33" s="14"/>
      <c r="F33" s="25"/>
      <c r="G33" s="25"/>
      <c r="H33" s="25"/>
      <c r="I33" s="25"/>
      <c r="J33" s="25"/>
      <c r="K33" s="15">
        <f t="shared" si="0"/>
        <v>0</v>
      </c>
      <c r="N33" s="37"/>
      <c r="O33" s="25" t="s">
        <v>15</v>
      </c>
      <c r="P33" s="25"/>
      <c r="Q33" s="23"/>
      <c r="R33" s="23"/>
      <c r="S33" s="20"/>
      <c r="T33" s="20"/>
      <c r="U33" s="20"/>
      <c r="V33" s="20"/>
      <c r="W33" s="20"/>
      <c r="X33" s="19">
        <f t="shared" si="1"/>
        <v>0</v>
      </c>
    </row>
    <row r="34" spans="1:24" ht="13.5" customHeight="1" x14ac:dyDescent="0.15">
      <c r="A34" s="35">
        <v>8</v>
      </c>
      <c r="B34" s="25" t="s">
        <v>12</v>
      </c>
      <c r="C34" s="25"/>
      <c r="D34" s="14">
        <v>34</v>
      </c>
      <c r="E34" s="14">
        <v>22</v>
      </c>
      <c r="F34" s="25"/>
      <c r="G34" s="25"/>
      <c r="H34" s="25"/>
      <c r="I34" s="25"/>
      <c r="J34" s="25"/>
      <c r="K34" s="15">
        <f t="shared" si="0"/>
        <v>39</v>
      </c>
      <c r="N34" s="35">
        <v>8</v>
      </c>
      <c r="O34" s="25" t="s">
        <v>12</v>
      </c>
      <c r="P34" s="25"/>
      <c r="Q34" s="23">
        <v>43</v>
      </c>
      <c r="R34" s="23">
        <v>35</v>
      </c>
      <c r="S34" s="20"/>
      <c r="T34" s="20">
        <v>1</v>
      </c>
      <c r="U34" s="20"/>
      <c r="V34" s="20"/>
      <c r="W34" s="20"/>
      <c r="X34" s="19">
        <f t="shared" si="1"/>
        <v>58.5</v>
      </c>
    </row>
    <row r="35" spans="1:24" x14ac:dyDescent="0.15">
      <c r="A35" s="36"/>
      <c r="B35" s="25" t="s">
        <v>13</v>
      </c>
      <c r="C35" s="25"/>
      <c r="D35" s="14">
        <v>31</v>
      </c>
      <c r="E35" s="14">
        <v>16</v>
      </c>
      <c r="F35" s="25"/>
      <c r="G35" s="25"/>
      <c r="H35" s="25"/>
      <c r="I35" s="25"/>
      <c r="J35" s="25"/>
      <c r="K35" s="15">
        <f t="shared" si="0"/>
        <v>31.5</v>
      </c>
      <c r="N35" s="36"/>
      <c r="O35" s="25" t="s">
        <v>13</v>
      </c>
      <c r="P35" s="25"/>
      <c r="Q35" s="23">
        <v>24</v>
      </c>
      <c r="R35" s="23">
        <v>12</v>
      </c>
      <c r="S35" s="20"/>
      <c r="T35" s="20"/>
      <c r="U35" s="20"/>
      <c r="V35" s="20"/>
      <c r="W35" s="20"/>
      <c r="X35" s="19">
        <f t="shared" si="1"/>
        <v>24</v>
      </c>
    </row>
    <row r="36" spans="1:24" x14ac:dyDescent="0.15">
      <c r="A36" s="36"/>
      <c r="B36" s="25" t="s">
        <v>14</v>
      </c>
      <c r="C36" s="25"/>
      <c r="D36" s="14">
        <v>36</v>
      </c>
      <c r="E36" s="14">
        <v>21</v>
      </c>
      <c r="F36" s="25"/>
      <c r="G36" s="25"/>
      <c r="H36" s="25"/>
      <c r="I36" s="25"/>
      <c r="J36" s="25"/>
      <c r="K36" s="15">
        <f t="shared" si="0"/>
        <v>39</v>
      </c>
      <c r="N36" s="36"/>
      <c r="O36" s="25" t="s">
        <v>14</v>
      </c>
      <c r="P36" s="25"/>
      <c r="Q36" s="23">
        <v>25</v>
      </c>
      <c r="R36" s="23">
        <v>25</v>
      </c>
      <c r="S36" s="20"/>
      <c r="T36" s="20"/>
      <c r="U36" s="20"/>
      <c r="V36" s="20"/>
      <c r="W36" s="20"/>
      <c r="X36" s="19">
        <f t="shared" si="1"/>
        <v>37.5</v>
      </c>
    </row>
    <row r="37" spans="1:24" x14ac:dyDescent="0.15">
      <c r="A37" s="37"/>
      <c r="B37" s="25" t="s">
        <v>15</v>
      </c>
      <c r="C37" s="25"/>
      <c r="D37" s="14"/>
      <c r="E37" s="14"/>
      <c r="F37" s="25"/>
      <c r="G37" s="25"/>
      <c r="H37" s="25"/>
      <c r="I37" s="25"/>
      <c r="J37" s="25"/>
      <c r="K37" s="15">
        <f t="shared" si="0"/>
        <v>0</v>
      </c>
      <c r="N37" s="37"/>
      <c r="O37" s="25" t="s">
        <v>15</v>
      </c>
      <c r="P37" s="25"/>
      <c r="Q37" s="23"/>
      <c r="R37" s="23"/>
      <c r="S37" s="20"/>
      <c r="T37" s="20"/>
      <c r="U37" s="20"/>
      <c r="V37" s="20"/>
      <c r="W37" s="20"/>
      <c r="X37" s="19">
        <f t="shared" si="1"/>
        <v>0</v>
      </c>
    </row>
    <row r="38" spans="1:24" ht="13.5" customHeight="1" x14ac:dyDescent="0.15">
      <c r="A38" s="35">
        <v>9</v>
      </c>
      <c r="B38" s="25" t="s">
        <v>12</v>
      </c>
      <c r="C38" s="25"/>
      <c r="D38" s="14">
        <v>27</v>
      </c>
      <c r="E38" s="14">
        <v>15</v>
      </c>
      <c r="F38" s="25"/>
      <c r="G38" s="25"/>
      <c r="H38" s="25"/>
      <c r="I38" s="25"/>
      <c r="J38" s="25"/>
      <c r="K38" s="15">
        <f t="shared" si="0"/>
        <v>28.5</v>
      </c>
      <c r="N38" s="35">
        <v>9</v>
      </c>
      <c r="O38" s="25" t="s">
        <v>12</v>
      </c>
      <c r="P38" s="25"/>
      <c r="Q38" s="23">
        <v>47</v>
      </c>
      <c r="R38" s="23">
        <v>37</v>
      </c>
      <c r="S38" s="20"/>
      <c r="T38" s="20"/>
      <c r="U38" s="20"/>
      <c r="V38" s="20"/>
      <c r="W38" s="20"/>
      <c r="X38" s="19">
        <f t="shared" si="1"/>
        <v>60.5</v>
      </c>
    </row>
    <row r="39" spans="1:24" x14ac:dyDescent="0.15">
      <c r="A39" s="36"/>
      <c r="B39" s="25" t="s">
        <v>13</v>
      </c>
      <c r="C39" s="25"/>
      <c r="D39" s="14">
        <v>20</v>
      </c>
      <c r="E39" s="14">
        <v>29</v>
      </c>
      <c r="F39" s="25"/>
      <c r="G39" s="25"/>
      <c r="H39" s="25"/>
      <c r="I39" s="25"/>
      <c r="J39" s="25"/>
      <c r="K39" s="15">
        <f t="shared" si="0"/>
        <v>39</v>
      </c>
      <c r="N39" s="36"/>
      <c r="O39" s="25" t="s">
        <v>13</v>
      </c>
      <c r="P39" s="25"/>
      <c r="Q39" s="23">
        <v>22</v>
      </c>
      <c r="R39" s="23">
        <v>9</v>
      </c>
      <c r="S39" s="20"/>
      <c r="T39" s="20"/>
      <c r="U39" s="20"/>
      <c r="V39" s="20"/>
      <c r="W39" s="20"/>
      <c r="X39" s="19">
        <f t="shared" si="1"/>
        <v>20</v>
      </c>
    </row>
    <row r="40" spans="1:24" x14ac:dyDescent="0.15">
      <c r="A40" s="36"/>
      <c r="B40" s="25" t="s">
        <v>14</v>
      </c>
      <c r="C40" s="25"/>
      <c r="D40" s="14">
        <v>33</v>
      </c>
      <c r="E40" s="14">
        <v>21</v>
      </c>
      <c r="F40" s="25"/>
      <c r="G40" s="25"/>
      <c r="H40" s="25"/>
      <c r="I40" s="25"/>
      <c r="J40" s="25"/>
      <c r="K40" s="15">
        <f t="shared" si="0"/>
        <v>37.5</v>
      </c>
      <c r="N40" s="36"/>
      <c r="O40" s="25" t="s">
        <v>14</v>
      </c>
      <c r="P40" s="25"/>
      <c r="Q40" s="23">
        <v>20</v>
      </c>
      <c r="R40" s="23">
        <v>13</v>
      </c>
      <c r="S40" s="20"/>
      <c r="T40" s="20"/>
      <c r="U40" s="20"/>
      <c r="V40" s="20"/>
      <c r="W40" s="20"/>
      <c r="X40" s="19">
        <f t="shared" si="1"/>
        <v>23</v>
      </c>
    </row>
    <row r="41" spans="1:24" x14ac:dyDescent="0.15">
      <c r="A41" s="37"/>
      <c r="B41" s="25" t="s">
        <v>15</v>
      </c>
      <c r="C41" s="25"/>
      <c r="D41" s="14"/>
      <c r="E41" s="14"/>
      <c r="F41" s="25"/>
      <c r="G41" s="25"/>
      <c r="H41" s="25"/>
      <c r="I41" s="25"/>
      <c r="J41" s="25"/>
      <c r="K41" s="15">
        <f t="shared" si="0"/>
        <v>0</v>
      </c>
      <c r="N41" s="37"/>
      <c r="O41" s="25" t="s">
        <v>15</v>
      </c>
      <c r="P41" s="25"/>
      <c r="Q41" s="23"/>
      <c r="R41" s="23"/>
      <c r="S41" s="20"/>
      <c r="T41" s="20"/>
      <c r="U41" s="20"/>
      <c r="V41" s="20"/>
      <c r="W41" s="20"/>
      <c r="X41" s="19">
        <f t="shared" si="1"/>
        <v>0</v>
      </c>
    </row>
    <row r="42" spans="1:24" ht="13.5" customHeight="1" x14ac:dyDescent="0.15">
      <c r="A42" s="35">
        <v>10</v>
      </c>
      <c r="B42" s="25" t="s">
        <v>12</v>
      </c>
      <c r="C42" s="25"/>
      <c r="D42" s="14">
        <v>27</v>
      </c>
      <c r="E42" s="14">
        <v>22</v>
      </c>
      <c r="F42" s="25"/>
      <c r="G42" s="25"/>
      <c r="H42" s="25"/>
      <c r="I42" s="25"/>
      <c r="J42" s="25"/>
      <c r="K42" s="15">
        <f t="shared" si="0"/>
        <v>35.5</v>
      </c>
      <c r="N42" s="35">
        <v>10</v>
      </c>
      <c r="O42" s="25" t="s">
        <v>12</v>
      </c>
      <c r="P42" s="25"/>
      <c r="Q42" s="23">
        <v>45</v>
      </c>
      <c r="R42" s="23">
        <v>24</v>
      </c>
      <c r="S42" s="20"/>
      <c r="T42" s="20"/>
      <c r="U42" s="20"/>
      <c r="V42" s="20"/>
      <c r="W42" s="20"/>
      <c r="X42" s="19">
        <f t="shared" si="1"/>
        <v>46.5</v>
      </c>
    </row>
    <row r="43" spans="1:24" x14ac:dyDescent="0.15">
      <c r="A43" s="36"/>
      <c r="B43" s="25" t="s">
        <v>13</v>
      </c>
      <c r="C43" s="25"/>
      <c r="D43" s="14">
        <v>23</v>
      </c>
      <c r="E43" s="14">
        <v>14</v>
      </c>
      <c r="F43" s="25"/>
      <c r="G43" s="25"/>
      <c r="H43" s="25"/>
      <c r="I43" s="25"/>
      <c r="J43" s="25"/>
      <c r="K43" s="15">
        <f t="shared" si="0"/>
        <v>25.5</v>
      </c>
      <c r="N43" s="36"/>
      <c r="O43" s="25" t="s">
        <v>13</v>
      </c>
      <c r="P43" s="25"/>
      <c r="Q43" s="23">
        <v>14</v>
      </c>
      <c r="R43" s="23">
        <v>10</v>
      </c>
      <c r="S43" s="20"/>
      <c r="T43" s="20"/>
      <c r="U43" s="20"/>
      <c r="V43" s="20"/>
      <c r="W43" s="20"/>
      <c r="X43" s="19">
        <f t="shared" si="1"/>
        <v>17</v>
      </c>
    </row>
    <row r="44" spans="1:24" x14ac:dyDescent="0.15">
      <c r="A44" s="36"/>
      <c r="B44" s="25" t="s">
        <v>14</v>
      </c>
      <c r="C44" s="25"/>
      <c r="D44" s="14">
        <v>25</v>
      </c>
      <c r="E44" s="14">
        <v>28</v>
      </c>
      <c r="F44" s="25"/>
      <c r="G44" s="25"/>
      <c r="H44" s="25"/>
      <c r="I44" s="25"/>
      <c r="J44" s="25"/>
      <c r="K44" s="15">
        <f t="shared" si="0"/>
        <v>40.5</v>
      </c>
      <c r="N44" s="36"/>
      <c r="O44" s="25" t="s">
        <v>14</v>
      </c>
      <c r="P44" s="25"/>
      <c r="Q44" s="23">
        <v>25</v>
      </c>
      <c r="R44" s="23">
        <v>26</v>
      </c>
      <c r="S44" s="20"/>
      <c r="T44" s="20"/>
      <c r="U44" s="20"/>
      <c r="V44" s="20"/>
      <c r="W44" s="20"/>
      <c r="X44" s="19">
        <f t="shared" si="1"/>
        <v>38.5</v>
      </c>
    </row>
    <row r="45" spans="1:24" x14ac:dyDescent="0.15">
      <c r="A45" s="37"/>
      <c r="B45" s="25" t="s">
        <v>15</v>
      </c>
      <c r="C45" s="25"/>
      <c r="D45" s="14"/>
      <c r="E45" s="14"/>
      <c r="F45" s="25"/>
      <c r="G45" s="25"/>
      <c r="H45" s="25"/>
      <c r="I45" s="25"/>
      <c r="J45" s="25"/>
      <c r="K45" s="15">
        <f t="shared" si="0"/>
        <v>0</v>
      </c>
      <c r="N45" s="37"/>
      <c r="O45" s="25" t="s">
        <v>15</v>
      </c>
      <c r="P45" s="25"/>
      <c r="Q45" s="23"/>
      <c r="R45" s="23"/>
      <c r="S45" s="20"/>
      <c r="T45" s="20"/>
      <c r="U45" s="20"/>
      <c r="V45" s="20"/>
      <c r="W45" s="20"/>
      <c r="X45" s="19">
        <f t="shared" si="1"/>
        <v>0</v>
      </c>
    </row>
    <row r="46" spans="1:24" ht="13.5" customHeight="1" x14ac:dyDescent="0.15">
      <c r="A46" s="35">
        <v>11</v>
      </c>
      <c r="B46" s="25" t="s">
        <v>12</v>
      </c>
      <c r="C46" s="25"/>
      <c r="D46" s="14">
        <v>31</v>
      </c>
      <c r="E46" s="14">
        <v>24</v>
      </c>
      <c r="F46" s="25"/>
      <c r="G46" s="25"/>
      <c r="H46" s="25"/>
      <c r="I46" s="25"/>
      <c r="J46" s="25"/>
      <c r="K46" s="15">
        <f t="shared" si="0"/>
        <v>39.5</v>
      </c>
      <c r="N46" s="35">
        <v>11</v>
      </c>
      <c r="O46" s="25" t="s">
        <v>12</v>
      </c>
      <c r="P46" s="25"/>
      <c r="Q46" s="23">
        <v>35</v>
      </c>
      <c r="R46" s="23">
        <v>34</v>
      </c>
      <c r="S46" s="20"/>
      <c r="T46" s="20"/>
      <c r="U46" s="20"/>
      <c r="V46" s="20"/>
      <c r="W46" s="20"/>
      <c r="X46" s="19">
        <f t="shared" si="1"/>
        <v>51.5</v>
      </c>
    </row>
    <row r="47" spans="1:24" x14ac:dyDescent="0.15">
      <c r="A47" s="36"/>
      <c r="B47" s="25" t="s">
        <v>13</v>
      </c>
      <c r="C47" s="25"/>
      <c r="D47" s="14">
        <v>21</v>
      </c>
      <c r="E47" s="14">
        <v>11</v>
      </c>
      <c r="F47" s="25"/>
      <c r="G47" s="25"/>
      <c r="H47" s="25"/>
      <c r="I47" s="25"/>
      <c r="J47" s="25"/>
      <c r="K47" s="15">
        <f t="shared" si="0"/>
        <v>21.5</v>
      </c>
      <c r="N47" s="36"/>
      <c r="O47" s="25" t="s">
        <v>13</v>
      </c>
      <c r="P47" s="25"/>
      <c r="Q47" s="23">
        <v>17</v>
      </c>
      <c r="R47" s="23">
        <v>12</v>
      </c>
      <c r="S47" s="20"/>
      <c r="T47" s="20"/>
      <c r="U47" s="20"/>
      <c r="V47" s="20"/>
      <c r="W47" s="20"/>
      <c r="X47" s="19">
        <f t="shared" si="1"/>
        <v>20.5</v>
      </c>
    </row>
    <row r="48" spans="1:24" x14ac:dyDescent="0.15">
      <c r="A48" s="36"/>
      <c r="B48" s="25" t="s">
        <v>14</v>
      </c>
      <c r="C48" s="25"/>
      <c r="D48" s="14">
        <v>38</v>
      </c>
      <c r="E48" s="14">
        <v>19</v>
      </c>
      <c r="F48" s="25"/>
      <c r="G48" s="25"/>
      <c r="H48" s="25"/>
      <c r="I48" s="25"/>
      <c r="J48" s="25"/>
      <c r="K48" s="15">
        <f t="shared" si="0"/>
        <v>38</v>
      </c>
      <c r="N48" s="36"/>
      <c r="O48" s="25" t="s">
        <v>14</v>
      </c>
      <c r="P48" s="25"/>
      <c r="Q48" s="23">
        <v>22</v>
      </c>
      <c r="R48" s="23">
        <v>19</v>
      </c>
      <c r="S48" s="20"/>
      <c r="T48" s="20"/>
      <c r="U48" s="20"/>
      <c r="V48" s="20"/>
      <c r="W48" s="20"/>
      <c r="X48" s="19">
        <f t="shared" si="1"/>
        <v>30</v>
      </c>
    </row>
    <row r="49" spans="1:24" x14ac:dyDescent="0.15">
      <c r="A49" s="37"/>
      <c r="B49" s="25" t="s">
        <v>15</v>
      </c>
      <c r="C49" s="25"/>
      <c r="D49" s="14"/>
      <c r="E49" s="14"/>
      <c r="F49" s="25"/>
      <c r="G49" s="25"/>
      <c r="H49" s="25"/>
      <c r="I49" s="25"/>
      <c r="J49" s="25"/>
      <c r="K49" s="15">
        <f t="shared" si="0"/>
        <v>0</v>
      </c>
      <c r="N49" s="37"/>
      <c r="O49" s="25" t="s">
        <v>15</v>
      </c>
      <c r="P49" s="25"/>
      <c r="Q49" s="23"/>
      <c r="R49" s="23"/>
      <c r="S49" s="20"/>
      <c r="T49" s="20"/>
      <c r="U49" s="20"/>
      <c r="V49" s="20"/>
      <c r="W49" s="20"/>
      <c r="X49" s="19">
        <f t="shared" si="1"/>
        <v>0</v>
      </c>
    </row>
    <row r="50" spans="1:24" ht="13.5" customHeight="1" x14ac:dyDescent="0.15">
      <c r="A50" s="35">
        <v>12</v>
      </c>
      <c r="B50" s="25" t="s">
        <v>12</v>
      </c>
      <c r="C50" s="25"/>
      <c r="D50" s="14">
        <v>15</v>
      </c>
      <c r="E50" s="14">
        <v>13</v>
      </c>
      <c r="F50" s="25"/>
      <c r="G50" s="25"/>
      <c r="H50" s="25"/>
      <c r="I50" s="25"/>
      <c r="J50" s="25"/>
      <c r="K50" s="15">
        <f t="shared" si="0"/>
        <v>20.5</v>
      </c>
      <c r="N50" s="40">
        <v>12</v>
      </c>
      <c r="O50" s="25" t="s">
        <v>12</v>
      </c>
      <c r="P50" s="25"/>
      <c r="Q50" s="23">
        <v>43</v>
      </c>
      <c r="R50" s="23">
        <v>18</v>
      </c>
      <c r="S50" s="20"/>
      <c r="T50" s="20"/>
      <c r="U50" s="20"/>
      <c r="V50" s="20"/>
      <c r="W50" s="20"/>
      <c r="X50" s="19">
        <f t="shared" si="1"/>
        <v>39.5</v>
      </c>
    </row>
    <row r="51" spans="1:24" x14ac:dyDescent="0.15">
      <c r="A51" s="36"/>
      <c r="B51" s="25" t="s">
        <v>13</v>
      </c>
      <c r="C51" s="25"/>
      <c r="D51" s="14">
        <v>20</v>
      </c>
      <c r="E51" s="14">
        <v>24</v>
      </c>
      <c r="F51" s="25"/>
      <c r="G51" s="25"/>
      <c r="H51" s="25"/>
      <c r="I51" s="25"/>
      <c r="J51" s="25"/>
      <c r="K51" s="15">
        <f t="shared" si="0"/>
        <v>34</v>
      </c>
      <c r="N51" s="40"/>
      <c r="O51" s="25" t="s">
        <v>13</v>
      </c>
      <c r="P51" s="25"/>
      <c r="Q51" s="23">
        <v>23</v>
      </c>
      <c r="R51" s="23">
        <v>10</v>
      </c>
      <c r="S51" s="20"/>
      <c r="T51" s="20"/>
      <c r="U51" s="20"/>
      <c r="V51" s="20"/>
      <c r="W51" s="20"/>
      <c r="X51" s="19">
        <f t="shared" si="1"/>
        <v>21.5</v>
      </c>
    </row>
    <row r="52" spans="1:24" x14ac:dyDescent="0.15">
      <c r="A52" s="36"/>
      <c r="B52" s="25" t="s">
        <v>14</v>
      </c>
      <c r="C52" s="25"/>
      <c r="D52" s="14">
        <v>28</v>
      </c>
      <c r="E52" s="14">
        <v>14</v>
      </c>
      <c r="F52" s="25"/>
      <c r="G52" s="25"/>
      <c r="H52" s="25"/>
      <c r="I52" s="25"/>
      <c r="J52" s="25"/>
      <c r="K52" s="15">
        <f t="shared" si="0"/>
        <v>28</v>
      </c>
      <c r="N52" s="40"/>
      <c r="O52" s="25" t="s">
        <v>14</v>
      </c>
      <c r="P52" s="25"/>
      <c r="Q52" s="23">
        <v>18</v>
      </c>
      <c r="R52" s="23">
        <v>14</v>
      </c>
      <c r="S52" s="20"/>
      <c r="T52" s="20"/>
      <c r="U52" s="20"/>
      <c r="V52" s="20"/>
      <c r="W52" s="20"/>
      <c r="X52" s="19">
        <f t="shared" si="1"/>
        <v>23</v>
      </c>
    </row>
    <row r="53" spans="1:24" x14ac:dyDescent="0.15">
      <c r="A53" s="37"/>
      <c r="B53" s="25" t="s">
        <v>15</v>
      </c>
      <c r="C53" s="25"/>
      <c r="D53" s="14"/>
      <c r="E53" s="14"/>
      <c r="F53" s="25"/>
      <c r="G53" s="25"/>
      <c r="H53" s="25"/>
      <c r="I53" s="25"/>
      <c r="J53" s="25"/>
      <c r="K53" s="15">
        <f t="shared" si="0"/>
        <v>0</v>
      </c>
      <c r="N53" s="40"/>
      <c r="O53" s="25" t="s">
        <v>15</v>
      </c>
      <c r="P53" s="25"/>
      <c r="Q53" s="23"/>
      <c r="R53" s="23"/>
      <c r="S53" s="20"/>
      <c r="T53" s="20"/>
      <c r="U53" s="20"/>
      <c r="V53" s="20"/>
      <c r="W53" s="20"/>
      <c r="X53" s="19">
        <f t="shared" si="1"/>
        <v>0</v>
      </c>
    </row>
    <row r="54" spans="1:24" x14ac:dyDescent="0.15">
      <c r="X54" s="18"/>
    </row>
    <row r="55" spans="1:24" x14ac:dyDescent="0.15">
      <c r="X55" s="18"/>
    </row>
    <row r="56" spans="1:24" x14ac:dyDescent="0.15">
      <c r="X56" s="18"/>
    </row>
    <row r="57" spans="1:24" x14ac:dyDescent="0.15">
      <c r="X57" s="18"/>
    </row>
    <row r="58" spans="1:24" x14ac:dyDescent="0.15">
      <c r="X58" s="18"/>
    </row>
    <row r="59" spans="1:24" x14ac:dyDescent="0.15">
      <c r="X59" s="18"/>
    </row>
    <row r="60" spans="1:24" x14ac:dyDescent="0.15">
      <c r="X60" s="18"/>
    </row>
    <row r="61" spans="1:24" x14ac:dyDescent="0.15">
      <c r="X61" s="18"/>
    </row>
    <row r="62" spans="1:24" ht="25.5" customHeight="1" x14ac:dyDescent="0.15">
      <c r="A62" s="46" t="s">
        <v>0</v>
      </c>
      <c r="B62" s="46"/>
      <c r="C62" s="46"/>
      <c r="D62" s="46"/>
      <c r="E62" s="46"/>
      <c r="F62" s="46"/>
      <c r="G62" s="46"/>
      <c r="H62" s="46"/>
      <c r="I62" s="46"/>
      <c r="J62" s="46"/>
      <c r="K62" s="46"/>
      <c r="N62" s="46" t="s">
        <v>0</v>
      </c>
      <c r="O62" s="46"/>
      <c r="P62" s="46"/>
      <c r="Q62" s="46"/>
      <c r="R62" s="46"/>
      <c r="S62" s="46"/>
      <c r="T62" s="46"/>
      <c r="U62" s="46"/>
      <c r="V62" s="46"/>
      <c r="W62" s="46"/>
      <c r="X62" s="46"/>
    </row>
    <row r="63" spans="1:24" ht="30.75" customHeight="1" x14ac:dyDescent="0.15">
      <c r="A63" s="41" t="s">
        <v>42</v>
      </c>
      <c r="B63" s="42"/>
      <c r="C63" s="42"/>
      <c r="D63" s="42"/>
      <c r="E63" s="42"/>
      <c r="F63" s="42"/>
      <c r="G63" s="42"/>
      <c r="H63" s="42"/>
      <c r="I63" s="42"/>
      <c r="J63" s="42"/>
      <c r="K63" s="43"/>
      <c r="N63" s="44" t="s">
        <v>43</v>
      </c>
      <c r="O63" s="45"/>
      <c r="P63" s="45"/>
      <c r="Q63" s="45"/>
      <c r="R63" s="45"/>
      <c r="S63" s="45"/>
      <c r="T63" s="45"/>
      <c r="U63" s="45"/>
      <c r="V63" s="45"/>
      <c r="W63" s="45"/>
      <c r="X63" s="45"/>
    </row>
    <row r="64" spans="1:24" ht="54" x14ac:dyDescent="0.15">
      <c r="A64" s="11" t="s">
        <v>1</v>
      </c>
      <c r="B64" s="11" t="s">
        <v>2</v>
      </c>
      <c r="C64" s="11" t="s">
        <v>3</v>
      </c>
      <c r="D64" s="11" t="s">
        <v>4</v>
      </c>
      <c r="E64" s="11" t="s">
        <v>5</v>
      </c>
      <c r="F64" s="11" t="s">
        <v>6</v>
      </c>
      <c r="G64" s="11" t="s">
        <v>7</v>
      </c>
      <c r="H64" s="11" t="s">
        <v>8</v>
      </c>
      <c r="I64" s="11" t="s">
        <v>9</v>
      </c>
      <c r="J64" s="11" t="s">
        <v>10</v>
      </c>
      <c r="K64" s="15" t="s">
        <v>11</v>
      </c>
      <c r="N64" s="11" t="s">
        <v>1</v>
      </c>
      <c r="O64" s="11" t="s">
        <v>2</v>
      </c>
      <c r="P64" s="11" t="s">
        <v>3</v>
      </c>
      <c r="Q64" s="11" t="s">
        <v>4</v>
      </c>
      <c r="R64" s="11" t="s">
        <v>5</v>
      </c>
      <c r="S64" s="11" t="s">
        <v>6</v>
      </c>
      <c r="T64" s="11" t="s">
        <v>7</v>
      </c>
      <c r="U64" s="11" t="s">
        <v>8</v>
      </c>
      <c r="V64" s="11" t="s">
        <v>9</v>
      </c>
      <c r="W64" s="11" t="s">
        <v>10</v>
      </c>
      <c r="X64" s="19" t="s">
        <v>11</v>
      </c>
    </row>
    <row r="65" spans="1:24" ht="13.5" customHeight="1" x14ac:dyDescent="0.15">
      <c r="A65" s="40">
        <v>1</v>
      </c>
      <c r="B65" s="25" t="s">
        <v>12</v>
      </c>
      <c r="C65" s="25"/>
      <c r="D65" s="25">
        <v>37</v>
      </c>
      <c r="E65" s="25">
        <v>28</v>
      </c>
      <c r="F65" s="25"/>
      <c r="G65" s="25"/>
      <c r="H65" s="25">
        <v>1</v>
      </c>
      <c r="I65" s="25"/>
      <c r="J65" s="25"/>
      <c r="K65" s="15">
        <f>C65*0.5+D65*0.5+E65+F65+G65*2+H65*2+I65*2+J65*3</f>
        <v>48.5</v>
      </c>
      <c r="N65" s="40">
        <v>1</v>
      </c>
      <c r="O65" s="25" t="s">
        <v>12</v>
      </c>
      <c r="P65" s="25"/>
      <c r="Q65" s="25">
        <v>59</v>
      </c>
      <c r="R65" s="25">
        <v>31</v>
      </c>
      <c r="S65" s="25"/>
      <c r="T65" s="25"/>
      <c r="U65" s="25"/>
      <c r="V65" s="25"/>
      <c r="W65" s="25"/>
      <c r="X65" s="19">
        <f>P65*0.5+Q65*0.5+R65+S65+T65*2+U65*2+V65*2+W65*3</f>
        <v>60.5</v>
      </c>
    </row>
    <row r="66" spans="1:24" ht="13.5" customHeight="1" x14ac:dyDescent="0.15">
      <c r="A66" s="40"/>
      <c r="B66" s="25" t="s">
        <v>13</v>
      </c>
      <c r="C66" s="25"/>
      <c r="D66" s="25">
        <v>4</v>
      </c>
      <c r="E66" s="25">
        <v>2</v>
      </c>
      <c r="F66" s="25"/>
      <c r="G66" s="25"/>
      <c r="H66" s="25"/>
      <c r="I66" s="25"/>
      <c r="J66" s="25"/>
      <c r="K66" s="15">
        <f t="shared" ref="K66:K112" si="2">C66*0.5+D66*0.5+E66+F66+G66*2+H66*2+I66*2+J66*3</f>
        <v>4</v>
      </c>
      <c r="N66" s="40"/>
      <c r="O66" s="25" t="s">
        <v>13</v>
      </c>
      <c r="P66" s="25"/>
      <c r="Q66" s="25">
        <v>18</v>
      </c>
      <c r="R66" s="25">
        <v>11</v>
      </c>
      <c r="S66" s="25"/>
      <c r="T66" s="25"/>
      <c r="U66" s="25"/>
      <c r="V66" s="25"/>
      <c r="W66" s="25"/>
      <c r="X66" s="19">
        <f t="shared" ref="X66:X112" si="3">P66*0.5+Q66*0.5+R66+S66+T66*2+U66*2+V66*2+W66*3</f>
        <v>20</v>
      </c>
    </row>
    <row r="67" spans="1:24" ht="13.5" customHeight="1" x14ac:dyDescent="0.15">
      <c r="A67" s="40"/>
      <c r="B67" s="25" t="s">
        <v>14</v>
      </c>
      <c r="C67" s="25"/>
      <c r="D67" s="25">
        <v>24</v>
      </c>
      <c r="E67" s="25">
        <v>15</v>
      </c>
      <c r="F67" s="25"/>
      <c r="G67" s="25"/>
      <c r="H67" s="25"/>
      <c r="I67" s="25">
        <v>1</v>
      </c>
      <c r="J67" s="25"/>
      <c r="K67" s="15">
        <f t="shared" si="2"/>
        <v>29</v>
      </c>
      <c r="N67" s="40"/>
      <c r="O67" s="25" t="s">
        <v>14</v>
      </c>
      <c r="P67" s="25"/>
      <c r="Q67" s="25">
        <v>1</v>
      </c>
      <c r="R67" s="25">
        <v>4</v>
      </c>
      <c r="S67" s="25"/>
      <c r="T67" s="25"/>
      <c r="U67" s="25"/>
      <c r="V67" s="25"/>
      <c r="W67" s="25"/>
      <c r="X67" s="19">
        <f t="shared" si="3"/>
        <v>4.5</v>
      </c>
    </row>
    <row r="68" spans="1:24" x14ac:dyDescent="0.15">
      <c r="A68" s="40"/>
      <c r="B68" s="25" t="s">
        <v>15</v>
      </c>
      <c r="C68" s="25"/>
      <c r="D68" s="25"/>
      <c r="E68" s="25"/>
      <c r="F68" s="25"/>
      <c r="G68" s="25"/>
      <c r="H68" s="25"/>
      <c r="I68" s="25"/>
      <c r="J68" s="25"/>
      <c r="K68" s="15">
        <f t="shared" si="2"/>
        <v>0</v>
      </c>
      <c r="N68" s="40"/>
      <c r="O68" s="25" t="s">
        <v>15</v>
      </c>
      <c r="P68" s="25"/>
      <c r="Q68" s="25"/>
      <c r="R68" s="25"/>
      <c r="S68" s="25"/>
      <c r="T68" s="25"/>
      <c r="U68" s="25"/>
      <c r="V68" s="25"/>
      <c r="W68" s="25"/>
      <c r="X68" s="19">
        <f t="shared" si="3"/>
        <v>0</v>
      </c>
    </row>
    <row r="69" spans="1:24" ht="14.25" customHeight="1" x14ac:dyDescent="0.15">
      <c r="A69" s="40">
        <v>2</v>
      </c>
      <c r="B69" s="25" t="s">
        <v>12</v>
      </c>
      <c r="C69" s="25"/>
      <c r="D69" s="34">
        <v>34</v>
      </c>
      <c r="E69" s="25">
        <v>30</v>
      </c>
      <c r="F69" s="25"/>
      <c r="G69" s="25"/>
      <c r="H69" s="25"/>
      <c r="I69" s="25"/>
      <c r="J69" s="25"/>
      <c r="K69" s="15">
        <f t="shared" si="2"/>
        <v>47</v>
      </c>
      <c r="N69" s="40">
        <v>2</v>
      </c>
      <c r="O69" s="25" t="s">
        <v>12</v>
      </c>
      <c r="P69" s="25"/>
      <c r="Q69" s="13">
        <v>61</v>
      </c>
      <c r="R69" s="25">
        <v>27</v>
      </c>
      <c r="S69" s="25"/>
      <c r="T69" s="25">
        <v>1</v>
      </c>
      <c r="U69" s="25"/>
      <c r="V69" s="25"/>
      <c r="W69" s="25"/>
      <c r="X69" s="19">
        <f t="shared" si="3"/>
        <v>59.5</v>
      </c>
    </row>
    <row r="70" spans="1:24" ht="14.25" customHeight="1" x14ac:dyDescent="0.15">
      <c r="A70" s="40"/>
      <c r="B70" s="25" t="s">
        <v>13</v>
      </c>
      <c r="C70" s="25"/>
      <c r="D70" s="13">
        <v>8</v>
      </c>
      <c r="E70" s="25">
        <v>2</v>
      </c>
      <c r="F70" s="25"/>
      <c r="G70" s="25"/>
      <c r="H70" s="25"/>
      <c r="I70" s="25"/>
      <c r="J70" s="25"/>
      <c r="K70" s="15">
        <f t="shared" si="2"/>
        <v>6</v>
      </c>
      <c r="N70" s="40"/>
      <c r="O70" s="25" t="s">
        <v>13</v>
      </c>
      <c r="P70" s="25"/>
      <c r="Q70" s="13">
        <v>26</v>
      </c>
      <c r="R70" s="25">
        <v>14</v>
      </c>
      <c r="S70" s="25"/>
      <c r="T70" s="25"/>
      <c r="U70" s="25"/>
      <c r="V70" s="25"/>
      <c r="W70" s="25"/>
      <c r="X70" s="19">
        <f t="shared" si="3"/>
        <v>27</v>
      </c>
    </row>
    <row r="71" spans="1:24" ht="14.25" customHeight="1" x14ac:dyDescent="0.15">
      <c r="A71" s="40"/>
      <c r="B71" s="25" t="s">
        <v>14</v>
      </c>
      <c r="C71" s="25"/>
      <c r="D71" s="13">
        <v>26</v>
      </c>
      <c r="E71" s="25">
        <v>26</v>
      </c>
      <c r="F71" s="25"/>
      <c r="G71" s="25"/>
      <c r="H71" s="25"/>
      <c r="I71" s="25"/>
      <c r="J71" s="25"/>
      <c r="K71" s="15">
        <f t="shared" si="2"/>
        <v>39</v>
      </c>
      <c r="N71" s="40"/>
      <c r="O71" s="25" t="s">
        <v>14</v>
      </c>
      <c r="P71" s="25"/>
      <c r="Q71" s="13">
        <v>6</v>
      </c>
      <c r="R71" s="25">
        <v>4</v>
      </c>
      <c r="S71" s="25"/>
      <c r="T71" s="25"/>
      <c r="U71" s="25"/>
      <c r="V71" s="25"/>
      <c r="W71" s="25"/>
      <c r="X71" s="19">
        <f t="shared" si="3"/>
        <v>7</v>
      </c>
    </row>
    <row r="72" spans="1:24" x14ac:dyDescent="0.15">
      <c r="A72" s="40"/>
      <c r="B72" s="25" t="s">
        <v>15</v>
      </c>
      <c r="C72" s="25"/>
      <c r="D72" s="25"/>
      <c r="E72" s="25"/>
      <c r="F72" s="25"/>
      <c r="G72" s="25"/>
      <c r="H72" s="25"/>
      <c r="I72" s="25"/>
      <c r="J72" s="25"/>
      <c r="K72" s="15">
        <f t="shared" si="2"/>
        <v>0</v>
      </c>
      <c r="N72" s="40"/>
      <c r="O72" s="25" t="s">
        <v>15</v>
      </c>
      <c r="P72" s="25"/>
      <c r="Q72" s="25"/>
      <c r="R72" s="25"/>
      <c r="S72" s="25"/>
      <c r="T72" s="25"/>
      <c r="U72" s="25"/>
      <c r="V72" s="25"/>
      <c r="W72" s="25"/>
      <c r="X72" s="19">
        <f t="shared" si="3"/>
        <v>0</v>
      </c>
    </row>
    <row r="73" spans="1:24" ht="13.5" customHeight="1" x14ac:dyDescent="0.15">
      <c r="A73" s="35">
        <v>3</v>
      </c>
      <c r="B73" s="25" t="s">
        <v>12</v>
      </c>
      <c r="C73" s="25"/>
      <c r="D73" s="25">
        <v>37</v>
      </c>
      <c r="E73" s="25">
        <v>30</v>
      </c>
      <c r="F73" s="25"/>
      <c r="G73" s="25"/>
      <c r="H73" s="25"/>
      <c r="I73" s="25"/>
      <c r="J73" s="25"/>
      <c r="K73" s="15">
        <f t="shared" si="2"/>
        <v>48.5</v>
      </c>
      <c r="N73" s="35">
        <v>3</v>
      </c>
      <c r="O73" s="25" t="s">
        <v>12</v>
      </c>
      <c r="P73" s="25"/>
      <c r="Q73" s="25">
        <v>59</v>
      </c>
      <c r="R73" s="25">
        <v>34</v>
      </c>
      <c r="S73" s="25"/>
      <c r="T73" s="25"/>
      <c r="U73" s="25"/>
      <c r="V73" s="25"/>
      <c r="W73" s="25"/>
      <c r="X73" s="19">
        <f t="shared" si="3"/>
        <v>63.5</v>
      </c>
    </row>
    <row r="74" spans="1:24" ht="13.5" customHeight="1" x14ac:dyDescent="0.15">
      <c r="A74" s="36"/>
      <c r="B74" s="25" t="s">
        <v>13</v>
      </c>
      <c r="C74" s="25"/>
      <c r="D74" s="25">
        <v>6</v>
      </c>
      <c r="E74" s="25">
        <v>9</v>
      </c>
      <c r="F74" s="25"/>
      <c r="G74" s="25"/>
      <c r="H74" s="25"/>
      <c r="I74" s="25"/>
      <c r="J74" s="25"/>
      <c r="K74" s="15">
        <f t="shared" si="2"/>
        <v>12</v>
      </c>
      <c r="N74" s="36"/>
      <c r="O74" s="25" t="s">
        <v>13</v>
      </c>
      <c r="P74" s="25"/>
      <c r="Q74" s="25">
        <v>28</v>
      </c>
      <c r="R74" s="25">
        <v>15</v>
      </c>
      <c r="S74" s="25"/>
      <c r="T74" s="25"/>
      <c r="U74" s="25"/>
      <c r="V74" s="25"/>
      <c r="W74" s="25"/>
      <c r="X74" s="19">
        <f t="shared" si="3"/>
        <v>29</v>
      </c>
    </row>
    <row r="75" spans="1:24" x14ac:dyDescent="0.15">
      <c r="A75" s="36"/>
      <c r="B75" s="25" t="s">
        <v>14</v>
      </c>
      <c r="C75" s="25"/>
      <c r="D75" s="25">
        <v>32</v>
      </c>
      <c r="E75" s="25">
        <v>12</v>
      </c>
      <c r="F75" s="25"/>
      <c r="G75" s="25"/>
      <c r="H75" s="25"/>
      <c r="I75" s="25"/>
      <c r="J75" s="25"/>
      <c r="K75" s="15">
        <f t="shared" si="2"/>
        <v>28</v>
      </c>
      <c r="N75" s="36"/>
      <c r="O75" s="25" t="s">
        <v>14</v>
      </c>
      <c r="P75" s="25"/>
      <c r="Q75" s="25">
        <v>3</v>
      </c>
      <c r="R75" s="25"/>
      <c r="S75" s="25"/>
      <c r="T75" s="25"/>
      <c r="U75" s="25"/>
      <c r="V75" s="25"/>
      <c r="W75" s="25"/>
      <c r="X75" s="19">
        <f t="shared" si="3"/>
        <v>1.5</v>
      </c>
    </row>
    <row r="76" spans="1:24" x14ac:dyDescent="0.15">
      <c r="A76" s="37"/>
      <c r="B76" s="25" t="s">
        <v>15</v>
      </c>
      <c r="C76" s="25"/>
      <c r="D76" s="25"/>
      <c r="E76" s="25"/>
      <c r="F76" s="25"/>
      <c r="G76" s="25"/>
      <c r="H76" s="25"/>
      <c r="I76" s="25"/>
      <c r="J76" s="25"/>
      <c r="K76" s="15">
        <f t="shared" si="2"/>
        <v>0</v>
      </c>
      <c r="N76" s="37"/>
      <c r="O76" s="25" t="s">
        <v>15</v>
      </c>
      <c r="P76" s="25"/>
      <c r="Q76" s="25"/>
      <c r="R76" s="25"/>
      <c r="S76" s="25"/>
      <c r="T76" s="25"/>
      <c r="U76" s="25"/>
      <c r="V76" s="25"/>
      <c r="W76" s="25"/>
      <c r="X76" s="19">
        <f t="shared" si="3"/>
        <v>0</v>
      </c>
    </row>
    <row r="77" spans="1:24" ht="13.5" customHeight="1" x14ac:dyDescent="0.15">
      <c r="A77" s="35">
        <v>4</v>
      </c>
      <c r="B77" s="25" t="s">
        <v>12</v>
      </c>
      <c r="C77" s="25"/>
      <c r="D77" s="14">
        <v>45</v>
      </c>
      <c r="E77" s="25">
        <v>39</v>
      </c>
      <c r="F77" s="14"/>
      <c r="G77" s="25"/>
      <c r="H77" s="25"/>
      <c r="I77" s="25"/>
      <c r="J77" s="25"/>
      <c r="K77" s="15">
        <f t="shared" si="2"/>
        <v>61.5</v>
      </c>
      <c r="N77" s="35">
        <v>4</v>
      </c>
      <c r="O77" s="25" t="s">
        <v>12</v>
      </c>
      <c r="P77" s="25"/>
      <c r="Q77" s="14">
        <v>51</v>
      </c>
      <c r="R77" s="25">
        <v>29</v>
      </c>
      <c r="S77" s="14"/>
      <c r="T77" s="25">
        <v>1</v>
      </c>
      <c r="U77" s="25"/>
      <c r="V77" s="25"/>
      <c r="W77" s="25"/>
      <c r="X77" s="19">
        <f t="shared" si="3"/>
        <v>56.5</v>
      </c>
    </row>
    <row r="78" spans="1:24" ht="13.5" customHeight="1" x14ac:dyDescent="0.15">
      <c r="A78" s="36"/>
      <c r="B78" s="25" t="s">
        <v>13</v>
      </c>
      <c r="C78" s="25"/>
      <c r="D78" s="14">
        <v>6</v>
      </c>
      <c r="E78" s="25">
        <v>8</v>
      </c>
      <c r="F78" s="14"/>
      <c r="G78" s="25"/>
      <c r="H78" s="25"/>
      <c r="I78" s="25"/>
      <c r="J78" s="25"/>
      <c r="K78" s="15">
        <f t="shared" si="2"/>
        <v>11</v>
      </c>
      <c r="N78" s="36"/>
      <c r="O78" s="25" t="s">
        <v>13</v>
      </c>
      <c r="P78" s="25"/>
      <c r="Q78" s="14">
        <v>21</v>
      </c>
      <c r="R78" s="25">
        <v>19</v>
      </c>
      <c r="S78" s="14"/>
      <c r="T78" s="25"/>
      <c r="U78" s="25"/>
      <c r="V78" s="25"/>
      <c r="W78" s="25"/>
      <c r="X78" s="19">
        <f t="shared" si="3"/>
        <v>29.5</v>
      </c>
    </row>
    <row r="79" spans="1:24" x14ac:dyDescent="0.15">
      <c r="A79" s="36"/>
      <c r="B79" s="25" t="s">
        <v>14</v>
      </c>
      <c r="C79" s="25"/>
      <c r="D79" s="14">
        <v>30</v>
      </c>
      <c r="E79" s="25">
        <v>27</v>
      </c>
      <c r="F79" s="14"/>
      <c r="G79" s="25"/>
      <c r="H79" s="25"/>
      <c r="I79" s="25"/>
      <c r="J79" s="25"/>
      <c r="K79" s="15">
        <f t="shared" si="2"/>
        <v>42</v>
      </c>
      <c r="N79" s="36"/>
      <c r="O79" s="25" t="s">
        <v>14</v>
      </c>
      <c r="P79" s="25"/>
      <c r="Q79" s="14">
        <v>3</v>
      </c>
      <c r="R79" s="25">
        <v>2</v>
      </c>
      <c r="S79" s="14"/>
      <c r="T79" s="25"/>
      <c r="U79" s="25"/>
      <c r="V79" s="25"/>
      <c r="W79" s="25"/>
      <c r="X79" s="19">
        <f t="shared" si="3"/>
        <v>3.5</v>
      </c>
    </row>
    <row r="80" spans="1:24" x14ac:dyDescent="0.15">
      <c r="A80" s="37"/>
      <c r="B80" s="25" t="s">
        <v>15</v>
      </c>
      <c r="C80" s="25"/>
      <c r="D80" s="14"/>
      <c r="E80" s="25"/>
      <c r="F80" s="14"/>
      <c r="G80" s="25"/>
      <c r="H80" s="25"/>
      <c r="I80" s="25"/>
      <c r="J80" s="25"/>
      <c r="K80" s="15">
        <f t="shared" si="2"/>
        <v>0</v>
      </c>
      <c r="N80" s="37"/>
      <c r="O80" s="25" t="s">
        <v>15</v>
      </c>
      <c r="P80" s="25"/>
      <c r="Q80" s="14"/>
      <c r="R80" s="25"/>
      <c r="S80" s="14"/>
      <c r="T80" s="25"/>
      <c r="U80" s="25"/>
      <c r="V80" s="25"/>
      <c r="W80" s="25"/>
      <c r="X80" s="19">
        <f t="shared" si="3"/>
        <v>0</v>
      </c>
    </row>
    <row r="81" spans="1:24" ht="13.5" customHeight="1" x14ac:dyDescent="0.15">
      <c r="A81" s="35">
        <v>5</v>
      </c>
      <c r="B81" s="25" t="s">
        <v>12</v>
      </c>
      <c r="C81" s="25"/>
      <c r="D81" s="14">
        <v>32</v>
      </c>
      <c r="E81" s="25">
        <v>31</v>
      </c>
      <c r="F81" s="14"/>
      <c r="G81" s="25"/>
      <c r="H81" s="25"/>
      <c r="I81" s="25"/>
      <c r="J81" s="25"/>
      <c r="K81" s="15">
        <f t="shared" si="2"/>
        <v>47</v>
      </c>
      <c r="N81" s="35">
        <v>5</v>
      </c>
      <c r="O81" s="25" t="s">
        <v>12</v>
      </c>
      <c r="P81" s="25"/>
      <c r="Q81" s="14">
        <v>70</v>
      </c>
      <c r="R81" s="25">
        <v>20</v>
      </c>
      <c r="S81" s="14"/>
      <c r="T81" s="25"/>
      <c r="U81" s="25"/>
      <c r="V81" s="25"/>
      <c r="W81" s="25"/>
      <c r="X81" s="19">
        <f t="shared" si="3"/>
        <v>55</v>
      </c>
    </row>
    <row r="82" spans="1:24" ht="13.5" customHeight="1" x14ac:dyDescent="0.15">
      <c r="A82" s="36"/>
      <c r="B82" s="25" t="s">
        <v>13</v>
      </c>
      <c r="C82" s="25"/>
      <c r="D82" s="14">
        <v>3</v>
      </c>
      <c r="E82" s="25">
        <v>1</v>
      </c>
      <c r="F82" s="14"/>
      <c r="G82" s="25"/>
      <c r="H82" s="25"/>
      <c r="I82" s="25"/>
      <c r="J82" s="25"/>
      <c r="K82" s="15">
        <f t="shared" si="2"/>
        <v>2.5</v>
      </c>
      <c r="N82" s="36"/>
      <c r="O82" s="25" t="s">
        <v>13</v>
      </c>
      <c r="P82" s="25"/>
      <c r="Q82" s="14">
        <v>30</v>
      </c>
      <c r="R82" s="25">
        <v>19</v>
      </c>
      <c r="S82" s="14"/>
      <c r="T82" s="25"/>
      <c r="U82" s="25"/>
      <c r="V82" s="25"/>
      <c r="W82" s="25"/>
      <c r="X82" s="19">
        <f t="shared" si="3"/>
        <v>34</v>
      </c>
    </row>
    <row r="83" spans="1:24" x14ac:dyDescent="0.15">
      <c r="A83" s="36"/>
      <c r="B83" s="25" t="s">
        <v>14</v>
      </c>
      <c r="C83" s="25"/>
      <c r="D83" s="14">
        <v>31</v>
      </c>
      <c r="E83" s="25">
        <v>33</v>
      </c>
      <c r="F83" s="14"/>
      <c r="G83" s="25"/>
      <c r="H83" s="25"/>
      <c r="I83" s="25"/>
      <c r="J83" s="25"/>
      <c r="K83" s="15">
        <f t="shared" si="2"/>
        <v>48.5</v>
      </c>
      <c r="N83" s="36"/>
      <c r="O83" s="25" t="s">
        <v>14</v>
      </c>
      <c r="P83" s="25"/>
      <c r="Q83" s="14">
        <v>5</v>
      </c>
      <c r="R83" s="25">
        <v>3</v>
      </c>
      <c r="S83" s="14"/>
      <c r="T83" s="25"/>
      <c r="U83" s="25"/>
      <c r="V83" s="25"/>
      <c r="W83" s="25"/>
      <c r="X83" s="19">
        <f t="shared" si="3"/>
        <v>5.5</v>
      </c>
    </row>
    <row r="84" spans="1:24" x14ac:dyDescent="0.15">
      <c r="A84" s="37"/>
      <c r="B84" s="25" t="s">
        <v>15</v>
      </c>
      <c r="C84" s="25"/>
      <c r="D84" s="14"/>
      <c r="E84" s="25"/>
      <c r="F84" s="14"/>
      <c r="G84" s="25"/>
      <c r="H84" s="25"/>
      <c r="I84" s="25"/>
      <c r="J84" s="25"/>
      <c r="K84" s="15">
        <f t="shared" si="2"/>
        <v>0</v>
      </c>
      <c r="N84" s="37"/>
      <c r="O84" s="25" t="s">
        <v>15</v>
      </c>
      <c r="P84" s="25"/>
      <c r="Q84" s="14"/>
      <c r="R84" s="25"/>
      <c r="S84" s="14"/>
      <c r="T84" s="25"/>
      <c r="U84" s="25"/>
      <c r="V84" s="25"/>
      <c r="W84" s="25"/>
      <c r="X84" s="19">
        <f t="shared" si="3"/>
        <v>0</v>
      </c>
    </row>
    <row r="85" spans="1:24" ht="13.5" customHeight="1" x14ac:dyDescent="0.15">
      <c r="A85" s="35">
        <v>6</v>
      </c>
      <c r="B85" s="25" t="s">
        <v>12</v>
      </c>
      <c r="C85" s="25"/>
      <c r="D85" s="14">
        <v>57</v>
      </c>
      <c r="E85" s="25">
        <v>25</v>
      </c>
      <c r="F85" s="14"/>
      <c r="G85" s="25"/>
      <c r="H85" s="25"/>
      <c r="I85" s="25"/>
      <c r="J85" s="25"/>
      <c r="K85" s="15">
        <f t="shared" si="2"/>
        <v>53.5</v>
      </c>
      <c r="N85" s="35">
        <v>6</v>
      </c>
      <c r="O85" s="25" t="s">
        <v>12</v>
      </c>
      <c r="P85" s="25"/>
      <c r="Q85" s="14">
        <v>69</v>
      </c>
      <c r="R85" s="25">
        <v>29</v>
      </c>
      <c r="S85" s="14"/>
      <c r="T85" s="25"/>
      <c r="U85" s="25"/>
      <c r="V85" s="25"/>
      <c r="W85" s="25"/>
      <c r="X85" s="19">
        <f t="shared" si="3"/>
        <v>63.5</v>
      </c>
    </row>
    <row r="86" spans="1:24" ht="13.5" customHeight="1" x14ac:dyDescent="0.15">
      <c r="A86" s="36"/>
      <c r="B86" s="25" t="s">
        <v>13</v>
      </c>
      <c r="C86" s="25"/>
      <c r="D86" s="14">
        <v>3</v>
      </c>
      <c r="E86" s="25">
        <v>1</v>
      </c>
      <c r="F86" s="14"/>
      <c r="G86" s="25"/>
      <c r="H86" s="25"/>
      <c r="I86" s="25"/>
      <c r="J86" s="25"/>
      <c r="K86" s="15">
        <f t="shared" si="2"/>
        <v>2.5</v>
      </c>
      <c r="N86" s="36"/>
      <c r="O86" s="25" t="s">
        <v>13</v>
      </c>
      <c r="P86" s="25"/>
      <c r="Q86" s="14">
        <v>37</v>
      </c>
      <c r="R86" s="25">
        <v>22</v>
      </c>
      <c r="S86" s="14"/>
      <c r="T86" s="25"/>
      <c r="U86" s="25"/>
      <c r="V86" s="25"/>
      <c r="W86" s="25"/>
      <c r="X86" s="19">
        <f t="shared" si="3"/>
        <v>40.5</v>
      </c>
    </row>
    <row r="87" spans="1:24" x14ac:dyDescent="0.15">
      <c r="A87" s="36"/>
      <c r="B87" s="25" t="s">
        <v>14</v>
      </c>
      <c r="C87" s="25"/>
      <c r="D87" s="14">
        <v>32</v>
      </c>
      <c r="E87" s="25">
        <v>20</v>
      </c>
      <c r="F87" s="14"/>
      <c r="G87" s="25"/>
      <c r="H87" s="25"/>
      <c r="I87" s="25"/>
      <c r="J87" s="25"/>
      <c r="K87" s="15">
        <f t="shared" si="2"/>
        <v>36</v>
      </c>
      <c r="N87" s="36"/>
      <c r="O87" s="25" t="s">
        <v>14</v>
      </c>
      <c r="P87" s="25"/>
      <c r="Q87" s="14">
        <v>9</v>
      </c>
      <c r="R87" s="25">
        <v>1</v>
      </c>
      <c r="S87" s="14"/>
      <c r="T87" s="25"/>
      <c r="U87" s="25"/>
      <c r="V87" s="25"/>
      <c r="W87" s="25"/>
      <c r="X87" s="19">
        <f t="shared" si="3"/>
        <v>5.5</v>
      </c>
    </row>
    <row r="88" spans="1:24" x14ac:dyDescent="0.15">
      <c r="A88" s="37"/>
      <c r="B88" s="25" t="s">
        <v>15</v>
      </c>
      <c r="C88" s="25"/>
      <c r="D88" s="14"/>
      <c r="E88" s="25"/>
      <c r="F88" s="14"/>
      <c r="G88" s="25"/>
      <c r="H88" s="25"/>
      <c r="I88" s="25"/>
      <c r="J88" s="25"/>
      <c r="K88" s="15">
        <f t="shared" si="2"/>
        <v>0</v>
      </c>
      <c r="N88" s="37"/>
      <c r="O88" s="25" t="s">
        <v>15</v>
      </c>
      <c r="P88" s="25"/>
      <c r="Q88" s="14"/>
      <c r="R88" s="25"/>
      <c r="S88" s="14"/>
      <c r="T88" s="25"/>
      <c r="U88" s="25"/>
      <c r="V88" s="25"/>
      <c r="W88" s="25"/>
      <c r="X88" s="19">
        <f t="shared" si="3"/>
        <v>0</v>
      </c>
    </row>
    <row r="89" spans="1:24" ht="13.5" customHeight="1" x14ac:dyDescent="0.15">
      <c r="A89" s="35">
        <v>7</v>
      </c>
      <c r="B89" s="25" t="s">
        <v>12</v>
      </c>
      <c r="C89" s="25"/>
      <c r="D89" s="14">
        <v>28</v>
      </c>
      <c r="E89" s="25">
        <v>19</v>
      </c>
      <c r="F89" s="14"/>
      <c r="G89" s="25"/>
      <c r="H89" s="25"/>
      <c r="I89" s="25"/>
      <c r="J89" s="25"/>
      <c r="K89" s="15">
        <f t="shared" si="2"/>
        <v>33</v>
      </c>
      <c r="N89" s="35">
        <v>7</v>
      </c>
      <c r="O89" s="25" t="s">
        <v>12</v>
      </c>
      <c r="P89" s="25"/>
      <c r="Q89" s="14">
        <v>75</v>
      </c>
      <c r="R89" s="25">
        <v>29</v>
      </c>
      <c r="S89" s="14"/>
      <c r="T89" s="25"/>
      <c r="U89" s="25"/>
      <c r="V89" s="25"/>
      <c r="W89" s="25"/>
      <c r="X89" s="19">
        <f t="shared" si="3"/>
        <v>66.5</v>
      </c>
    </row>
    <row r="90" spans="1:24" ht="13.5" customHeight="1" x14ac:dyDescent="0.15">
      <c r="A90" s="36"/>
      <c r="B90" s="25" t="s">
        <v>13</v>
      </c>
      <c r="C90" s="25"/>
      <c r="D90" s="14">
        <v>6</v>
      </c>
      <c r="E90" s="25">
        <v>1</v>
      </c>
      <c r="F90" s="14"/>
      <c r="G90" s="25"/>
      <c r="H90" s="25">
        <v>1</v>
      </c>
      <c r="I90" s="25"/>
      <c r="J90" s="25"/>
      <c r="K90" s="15">
        <f t="shared" si="2"/>
        <v>6</v>
      </c>
      <c r="N90" s="36"/>
      <c r="O90" s="25" t="s">
        <v>13</v>
      </c>
      <c r="P90" s="25"/>
      <c r="Q90" s="14">
        <v>26</v>
      </c>
      <c r="R90" s="25">
        <v>20</v>
      </c>
      <c r="S90" s="14"/>
      <c r="T90" s="25"/>
      <c r="U90" s="25"/>
      <c r="V90" s="25"/>
      <c r="W90" s="25"/>
      <c r="X90" s="19">
        <f t="shared" si="3"/>
        <v>33</v>
      </c>
    </row>
    <row r="91" spans="1:24" x14ac:dyDescent="0.15">
      <c r="A91" s="36"/>
      <c r="B91" s="25" t="s">
        <v>14</v>
      </c>
      <c r="C91" s="25"/>
      <c r="D91" s="14">
        <v>35</v>
      </c>
      <c r="E91" s="25">
        <v>16</v>
      </c>
      <c r="F91" s="14"/>
      <c r="G91" s="25"/>
      <c r="H91" s="25"/>
      <c r="I91" s="25"/>
      <c r="J91" s="25"/>
      <c r="K91" s="15">
        <f t="shared" si="2"/>
        <v>33.5</v>
      </c>
      <c r="N91" s="36"/>
      <c r="O91" s="25" t="s">
        <v>14</v>
      </c>
      <c r="P91" s="25"/>
      <c r="Q91" s="14">
        <v>5</v>
      </c>
      <c r="R91" s="25">
        <v>2</v>
      </c>
      <c r="S91" s="14"/>
      <c r="T91" s="25"/>
      <c r="U91" s="25"/>
      <c r="V91" s="25"/>
      <c r="W91" s="25"/>
      <c r="X91" s="19">
        <f t="shared" si="3"/>
        <v>4.5</v>
      </c>
    </row>
    <row r="92" spans="1:24" x14ac:dyDescent="0.15">
      <c r="A92" s="37"/>
      <c r="B92" s="25" t="s">
        <v>15</v>
      </c>
      <c r="C92" s="25"/>
      <c r="D92" s="14"/>
      <c r="E92" s="25"/>
      <c r="F92" s="14"/>
      <c r="G92" s="25"/>
      <c r="H92" s="25"/>
      <c r="I92" s="25"/>
      <c r="J92" s="25"/>
      <c r="K92" s="15">
        <f t="shared" si="2"/>
        <v>0</v>
      </c>
      <c r="N92" s="37"/>
      <c r="O92" s="25" t="s">
        <v>15</v>
      </c>
      <c r="P92" s="25"/>
      <c r="Q92" s="14"/>
      <c r="R92" s="25"/>
      <c r="S92" s="14"/>
      <c r="T92" s="25"/>
      <c r="U92" s="25"/>
      <c r="V92" s="25"/>
      <c r="W92" s="25"/>
      <c r="X92" s="19">
        <f t="shared" si="3"/>
        <v>0</v>
      </c>
    </row>
    <row r="93" spans="1:24" ht="13.5" customHeight="1" x14ac:dyDescent="0.15">
      <c r="A93" s="35">
        <v>8</v>
      </c>
      <c r="B93" s="25" t="s">
        <v>12</v>
      </c>
      <c r="C93" s="25"/>
      <c r="D93" s="14">
        <v>37</v>
      </c>
      <c r="E93" s="25">
        <v>23</v>
      </c>
      <c r="F93" s="14"/>
      <c r="G93" s="25"/>
      <c r="H93" s="25"/>
      <c r="I93" s="25"/>
      <c r="J93" s="25"/>
      <c r="K93" s="15">
        <f t="shared" si="2"/>
        <v>41.5</v>
      </c>
      <c r="N93" s="35">
        <v>8</v>
      </c>
      <c r="O93" s="25" t="s">
        <v>12</v>
      </c>
      <c r="P93" s="25"/>
      <c r="Q93" s="14">
        <v>53</v>
      </c>
      <c r="R93" s="25">
        <v>18</v>
      </c>
      <c r="S93" s="14"/>
      <c r="T93" s="25"/>
      <c r="U93" s="25"/>
      <c r="V93" s="25"/>
      <c r="W93" s="25"/>
      <c r="X93" s="19">
        <f t="shared" si="3"/>
        <v>44.5</v>
      </c>
    </row>
    <row r="94" spans="1:24" ht="13.5" customHeight="1" x14ac:dyDescent="0.15">
      <c r="A94" s="36"/>
      <c r="B94" s="25" t="s">
        <v>13</v>
      </c>
      <c r="C94" s="25"/>
      <c r="D94" s="14">
        <v>5</v>
      </c>
      <c r="E94" s="25">
        <v>4</v>
      </c>
      <c r="F94" s="14"/>
      <c r="G94" s="25"/>
      <c r="H94" s="25"/>
      <c r="I94" s="25"/>
      <c r="J94" s="25"/>
      <c r="K94" s="15">
        <f t="shared" si="2"/>
        <v>6.5</v>
      </c>
      <c r="N94" s="36"/>
      <c r="O94" s="25" t="s">
        <v>13</v>
      </c>
      <c r="P94" s="25"/>
      <c r="Q94" s="14">
        <v>21</v>
      </c>
      <c r="R94" s="25">
        <v>9</v>
      </c>
      <c r="S94" s="14"/>
      <c r="T94" s="25"/>
      <c r="U94" s="25"/>
      <c r="V94" s="25"/>
      <c r="W94" s="25"/>
      <c r="X94" s="19">
        <f t="shared" si="3"/>
        <v>19.5</v>
      </c>
    </row>
    <row r="95" spans="1:24" x14ac:dyDescent="0.15">
      <c r="A95" s="36"/>
      <c r="B95" s="25" t="s">
        <v>14</v>
      </c>
      <c r="C95" s="25"/>
      <c r="D95" s="14">
        <v>26</v>
      </c>
      <c r="E95" s="25">
        <v>26</v>
      </c>
      <c r="F95" s="14"/>
      <c r="G95" s="25"/>
      <c r="H95" s="25"/>
      <c r="I95" s="25"/>
      <c r="J95" s="25"/>
      <c r="K95" s="15">
        <f t="shared" si="2"/>
        <v>39</v>
      </c>
      <c r="N95" s="36"/>
      <c r="O95" s="25" t="s">
        <v>14</v>
      </c>
      <c r="P95" s="25"/>
      <c r="Q95" s="14">
        <v>7</v>
      </c>
      <c r="R95" s="25">
        <v>2</v>
      </c>
      <c r="S95" s="14"/>
      <c r="T95" s="25"/>
      <c r="U95" s="25"/>
      <c r="V95" s="25"/>
      <c r="W95" s="25"/>
      <c r="X95" s="19">
        <f t="shared" si="3"/>
        <v>5.5</v>
      </c>
    </row>
    <row r="96" spans="1:24" x14ac:dyDescent="0.15">
      <c r="A96" s="37"/>
      <c r="B96" s="25" t="s">
        <v>15</v>
      </c>
      <c r="C96" s="25"/>
      <c r="D96" s="14"/>
      <c r="E96" s="25"/>
      <c r="F96" s="14"/>
      <c r="G96" s="25"/>
      <c r="H96" s="25"/>
      <c r="I96" s="25"/>
      <c r="J96" s="25"/>
      <c r="K96" s="15">
        <f t="shared" si="2"/>
        <v>0</v>
      </c>
      <c r="N96" s="37"/>
      <c r="O96" s="25" t="s">
        <v>15</v>
      </c>
      <c r="P96" s="25"/>
      <c r="Q96" s="14"/>
      <c r="R96" s="25"/>
      <c r="S96" s="14"/>
      <c r="T96" s="25"/>
      <c r="U96" s="25"/>
      <c r="V96" s="25"/>
      <c r="W96" s="25"/>
      <c r="X96" s="19">
        <f t="shared" si="3"/>
        <v>0</v>
      </c>
    </row>
    <row r="97" spans="1:24" ht="13.5" customHeight="1" x14ac:dyDescent="0.15">
      <c r="A97" s="35">
        <v>9</v>
      </c>
      <c r="B97" s="25" t="s">
        <v>12</v>
      </c>
      <c r="C97" s="25"/>
      <c r="D97" s="14">
        <v>27</v>
      </c>
      <c r="E97" s="25">
        <v>21</v>
      </c>
      <c r="F97" s="14"/>
      <c r="G97" s="25">
        <v>1</v>
      </c>
      <c r="H97" s="25"/>
      <c r="I97" s="25"/>
      <c r="J97" s="25"/>
      <c r="K97" s="15">
        <f t="shared" si="2"/>
        <v>36.5</v>
      </c>
      <c r="N97" s="35">
        <v>9</v>
      </c>
      <c r="O97" s="25" t="s">
        <v>12</v>
      </c>
      <c r="P97" s="25"/>
      <c r="Q97" s="14">
        <v>59</v>
      </c>
      <c r="R97" s="25">
        <v>34</v>
      </c>
      <c r="S97" s="14"/>
      <c r="T97" s="25">
        <v>1</v>
      </c>
      <c r="U97" s="25"/>
      <c r="V97" s="25"/>
      <c r="W97" s="25"/>
      <c r="X97" s="19">
        <f t="shared" si="3"/>
        <v>65.5</v>
      </c>
    </row>
    <row r="98" spans="1:24" ht="13.5" customHeight="1" x14ac:dyDescent="0.15">
      <c r="A98" s="36"/>
      <c r="B98" s="25" t="s">
        <v>13</v>
      </c>
      <c r="C98" s="25"/>
      <c r="D98" s="14">
        <v>3</v>
      </c>
      <c r="E98" s="25">
        <v>5</v>
      </c>
      <c r="F98" s="14"/>
      <c r="G98" s="25"/>
      <c r="H98" s="25"/>
      <c r="I98" s="25"/>
      <c r="J98" s="25"/>
      <c r="K98" s="15">
        <f t="shared" si="2"/>
        <v>6.5</v>
      </c>
      <c r="N98" s="36"/>
      <c r="O98" s="25" t="s">
        <v>13</v>
      </c>
      <c r="P98" s="25"/>
      <c r="Q98" s="14">
        <v>24</v>
      </c>
      <c r="R98" s="25">
        <v>17</v>
      </c>
      <c r="S98" s="14"/>
      <c r="T98" s="25"/>
      <c r="U98" s="25"/>
      <c r="V98" s="25"/>
      <c r="W98" s="25"/>
      <c r="X98" s="19">
        <f t="shared" si="3"/>
        <v>29</v>
      </c>
    </row>
    <row r="99" spans="1:24" x14ac:dyDescent="0.15">
      <c r="A99" s="36"/>
      <c r="B99" s="25" t="s">
        <v>14</v>
      </c>
      <c r="C99" s="25"/>
      <c r="D99" s="14">
        <v>28</v>
      </c>
      <c r="E99" s="25">
        <v>18</v>
      </c>
      <c r="F99" s="14"/>
      <c r="G99" s="25"/>
      <c r="H99" s="25"/>
      <c r="I99" s="25"/>
      <c r="J99" s="25"/>
      <c r="K99" s="15">
        <f t="shared" si="2"/>
        <v>32</v>
      </c>
      <c r="N99" s="36"/>
      <c r="O99" s="25" t="s">
        <v>14</v>
      </c>
      <c r="P99" s="25"/>
      <c r="Q99" s="14">
        <v>6</v>
      </c>
      <c r="R99" s="25">
        <v>2</v>
      </c>
      <c r="S99" s="14"/>
      <c r="T99" s="25"/>
      <c r="U99" s="25"/>
      <c r="V99" s="25"/>
      <c r="W99" s="25"/>
      <c r="X99" s="19">
        <f t="shared" si="3"/>
        <v>5</v>
      </c>
    </row>
    <row r="100" spans="1:24" x14ac:dyDescent="0.15">
      <c r="A100" s="37"/>
      <c r="B100" s="25" t="s">
        <v>15</v>
      </c>
      <c r="C100" s="25"/>
      <c r="D100" s="14"/>
      <c r="E100" s="25"/>
      <c r="F100" s="14"/>
      <c r="G100" s="25"/>
      <c r="H100" s="25"/>
      <c r="I100" s="25"/>
      <c r="J100" s="25"/>
      <c r="K100" s="15">
        <f t="shared" si="2"/>
        <v>0</v>
      </c>
      <c r="N100" s="37"/>
      <c r="O100" s="25" t="s">
        <v>15</v>
      </c>
      <c r="P100" s="25"/>
      <c r="Q100" s="14"/>
      <c r="R100" s="25"/>
      <c r="S100" s="14"/>
      <c r="T100" s="25"/>
      <c r="U100" s="25"/>
      <c r="V100" s="25"/>
      <c r="W100" s="25"/>
      <c r="X100" s="19">
        <f t="shared" si="3"/>
        <v>0</v>
      </c>
    </row>
    <row r="101" spans="1:24" ht="13.5" customHeight="1" x14ac:dyDescent="0.15">
      <c r="A101" s="35">
        <v>10</v>
      </c>
      <c r="B101" s="25" t="s">
        <v>12</v>
      </c>
      <c r="C101" s="25"/>
      <c r="D101" s="14">
        <v>23</v>
      </c>
      <c r="E101" s="25">
        <v>32</v>
      </c>
      <c r="F101" s="14"/>
      <c r="G101" s="25"/>
      <c r="H101" s="25"/>
      <c r="I101" s="25"/>
      <c r="J101" s="25"/>
      <c r="K101" s="15">
        <f t="shared" si="2"/>
        <v>43.5</v>
      </c>
      <c r="N101" s="35">
        <v>10</v>
      </c>
      <c r="O101" s="25" t="s">
        <v>12</v>
      </c>
      <c r="P101" s="25"/>
      <c r="Q101" s="14">
        <v>64</v>
      </c>
      <c r="R101" s="25">
        <v>35</v>
      </c>
      <c r="S101" s="14"/>
      <c r="T101" s="25"/>
      <c r="U101" s="25"/>
      <c r="V101" s="25"/>
      <c r="W101" s="25"/>
      <c r="X101" s="19">
        <f t="shared" si="3"/>
        <v>67</v>
      </c>
    </row>
    <row r="102" spans="1:24" ht="13.5" customHeight="1" x14ac:dyDescent="0.15">
      <c r="A102" s="36"/>
      <c r="B102" s="25" t="s">
        <v>13</v>
      </c>
      <c r="C102" s="25"/>
      <c r="D102" s="14">
        <v>5</v>
      </c>
      <c r="E102" s="25">
        <v>2</v>
      </c>
      <c r="F102" s="14"/>
      <c r="G102" s="25"/>
      <c r="H102" s="25"/>
      <c r="I102" s="25"/>
      <c r="J102" s="25"/>
      <c r="K102" s="15">
        <f t="shared" si="2"/>
        <v>4.5</v>
      </c>
      <c r="N102" s="36"/>
      <c r="O102" s="25" t="s">
        <v>13</v>
      </c>
      <c r="P102" s="25"/>
      <c r="Q102" s="14">
        <v>25</v>
      </c>
      <c r="R102" s="25">
        <v>17</v>
      </c>
      <c r="S102" s="14"/>
      <c r="T102" s="25"/>
      <c r="U102" s="25"/>
      <c r="V102" s="25"/>
      <c r="W102" s="25"/>
      <c r="X102" s="19">
        <f t="shared" si="3"/>
        <v>29.5</v>
      </c>
    </row>
    <row r="103" spans="1:24" x14ac:dyDescent="0.15">
      <c r="A103" s="36"/>
      <c r="B103" s="25" t="s">
        <v>14</v>
      </c>
      <c r="C103" s="25"/>
      <c r="D103" s="14">
        <v>17</v>
      </c>
      <c r="E103" s="25">
        <v>20</v>
      </c>
      <c r="F103" s="14"/>
      <c r="G103" s="14"/>
      <c r="H103" s="25"/>
      <c r="I103" s="25"/>
      <c r="J103" s="25"/>
      <c r="K103" s="15">
        <f t="shared" si="2"/>
        <v>28.5</v>
      </c>
      <c r="N103" s="36"/>
      <c r="O103" s="25" t="s">
        <v>14</v>
      </c>
      <c r="P103" s="25"/>
      <c r="Q103" s="14">
        <v>4</v>
      </c>
      <c r="R103" s="25">
        <v>2</v>
      </c>
      <c r="S103" s="14"/>
      <c r="T103" s="14"/>
      <c r="U103" s="25"/>
      <c r="V103" s="25"/>
      <c r="W103" s="25"/>
      <c r="X103" s="19">
        <f t="shared" si="3"/>
        <v>4</v>
      </c>
    </row>
    <row r="104" spans="1:24" x14ac:dyDescent="0.15">
      <c r="A104" s="37"/>
      <c r="B104" s="25" t="s">
        <v>15</v>
      </c>
      <c r="C104" s="25"/>
      <c r="D104" s="14"/>
      <c r="E104" s="25"/>
      <c r="F104" s="14"/>
      <c r="G104" s="14"/>
      <c r="H104" s="25"/>
      <c r="I104" s="25"/>
      <c r="J104" s="25"/>
      <c r="K104" s="15">
        <f t="shared" si="2"/>
        <v>0</v>
      </c>
      <c r="N104" s="37"/>
      <c r="O104" s="25" t="s">
        <v>15</v>
      </c>
      <c r="P104" s="25"/>
      <c r="Q104" s="14"/>
      <c r="R104" s="25"/>
      <c r="S104" s="14"/>
      <c r="T104" s="14"/>
      <c r="U104" s="25"/>
      <c r="V104" s="25"/>
      <c r="W104" s="25"/>
      <c r="X104" s="19">
        <f t="shared" si="3"/>
        <v>0</v>
      </c>
    </row>
    <row r="105" spans="1:24" ht="13.5" customHeight="1" x14ac:dyDescent="0.15">
      <c r="A105" s="35">
        <v>11</v>
      </c>
      <c r="B105" s="25" t="s">
        <v>12</v>
      </c>
      <c r="C105" s="25"/>
      <c r="D105" s="14">
        <v>27</v>
      </c>
      <c r="E105" s="25">
        <v>23</v>
      </c>
      <c r="F105" s="14"/>
      <c r="G105" s="25"/>
      <c r="H105" s="25"/>
      <c r="I105" s="25"/>
      <c r="J105" s="25"/>
      <c r="K105" s="15">
        <f t="shared" si="2"/>
        <v>36.5</v>
      </c>
      <c r="N105" s="35">
        <v>11</v>
      </c>
      <c r="O105" s="25" t="s">
        <v>12</v>
      </c>
      <c r="P105" s="25"/>
      <c r="Q105" s="14">
        <v>39</v>
      </c>
      <c r="R105" s="25">
        <v>11</v>
      </c>
      <c r="S105" s="14"/>
      <c r="T105" s="25">
        <v>1</v>
      </c>
      <c r="U105" s="25"/>
      <c r="V105" s="25"/>
      <c r="W105" s="25"/>
      <c r="X105" s="19">
        <f t="shared" si="3"/>
        <v>32.5</v>
      </c>
    </row>
    <row r="106" spans="1:24" ht="13.5" customHeight="1" x14ac:dyDescent="0.15">
      <c r="A106" s="36"/>
      <c r="B106" s="25" t="s">
        <v>13</v>
      </c>
      <c r="C106" s="25"/>
      <c r="D106" s="14">
        <v>7</v>
      </c>
      <c r="E106" s="25">
        <v>3</v>
      </c>
      <c r="F106" s="14"/>
      <c r="G106" s="25"/>
      <c r="H106" s="25"/>
      <c r="I106" s="25"/>
      <c r="J106" s="25"/>
      <c r="K106" s="15">
        <f t="shared" si="2"/>
        <v>6.5</v>
      </c>
      <c r="N106" s="36"/>
      <c r="O106" s="25" t="s">
        <v>13</v>
      </c>
      <c r="P106" s="25"/>
      <c r="Q106" s="14">
        <v>19</v>
      </c>
      <c r="R106" s="25">
        <v>22</v>
      </c>
      <c r="S106" s="14"/>
      <c r="T106" s="25"/>
      <c r="U106" s="25"/>
      <c r="V106" s="25"/>
      <c r="W106" s="25"/>
      <c r="X106" s="19">
        <f t="shared" si="3"/>
        <v>31.5</v>
      </c>
    </row>
    <row r="107" spans="1:24" x14ac:dyDescent="0.15">
      <c r="A107" s="36"/>
      <c r="B107" s="25" t="s">
        <v>14</v>
      </c>
      <c r="C107" s="25"/>
      <c r="D107" s="14">
        <v>28</v>
      </c>
      <c r="E107" s="25">
        <v>15</v>
      </c>
      <c r="F107" s="14"/>
      <c r="G107" s="25"/>
      <c r="H107" s="25"/>
      <c r="I107" s="25"/>
      <c r="J107" s="25"/>
      <c r="K107" s="15">
        <f t="shared" si="2"/>
        <v>29</v>
      </c>
      <c r="N107" s="36"/>
      <c r="O107" s="25" t="s">
        <v>14</v>
      </c>
      <c r="P107" s="25"/>
      <c r="Q107" s="14">
        <v>5</v>
      </c>
      <c r="R107" s="25">
        <v>1</v>
      </c>
      <c r="S107" s="14"/>
      <c r="T107" s="25"/>
      <c r="U107" s="25"/>
      <c r="V107" s="25"/>
      <c r="W107" s="25"/>
      <c r="X107" s="19">
        <f t="shared" si="3"/>
        <v>3.5</v>
      </c>
    </row>
    <row r="108" spans="1:24" x14ac:dyDescent="0.15">
      <c r="A108" s="37"/>
      <c r="B108" s="25" t="s">
        <v>15</v>
      </c>
      <c r="C108" s="25"/>
      <c r="D108" s="14"/>
      <c r="E108" s="25"/>
      <c r="F108" s="14"/>
      <c r="G108" s="25"/>
      <c r="H108" s="25"/>
      <c r="I108" s="25"/>
      <c r="J108" s="25"/>
      <c r="K108" s="15">
        <f t="shared" si="2"/>
        <v>0</v>
      </c>
      <c r="N108" s="37"/>
      <c r="O108" s="25" t="s">
        <v>15</v>
      </c>
      <c r="P108" s="25"/>
      <c r="Q108" s="14"/>
      <c r="R108" s="25"/>
      <c r="S108" s="14"/>
      <c r="T108" s="25"/>
      <c r="U108" s="25"/>
      <c r="V108" s="25"/>
      <c r="W108" s="25"/>
      <c r="X108" s="19">
        <f t="shared" si="3"/>
        <v>0</v>
      </c>
    </row>
    <row r="109" spans="1:24" ht="13.5" customHeight="1" x14ac:dyDescent="0.15">
      <c r="A109" s="40">
        <v>12</v>
      </c>
      <c r="B109" s="25" t="s">
        <v>12</v>
      </c>
      <c r="C109" s="25"/>
      <c r="D109" s="14">
        <v>27</v>
      </c>
      <c r="E109" s="25">
        <v>21</v>
      </c>
      <c r="F109" s="14"/>
      <c r="G109" s="25"/>
      <c r="H109" s="25"/>
      <c r="I109" s="25"/>
      <c r="J109" s="25"/>
      <c r="K109" s="15">
        <f t="shared" si="2"/>
        <v>34.5</v>
      </c>
      <c r="N109" s="40">
        <v>12</v>
      </c>
      <c r="O109" s="25" t="s">
        <v>12</v>
      </c>
      <c r="P109" s="25"/>
      <c r="Q109" s="14">
        <v>36</v>
      </c>
      <c r="R109" s="25">
        <v>30</v>
      </c>
      <c r="S109" s="14"/>
      <c r="T109" s="25">
        <v>1</v>
      </c>
      <c r="U109" s="25"/>
      <c r="V109" s="25"/>
      <c r="W109" s="25"/>
      <c r="X109" s="19">
        <f t="shared" si="3"/>
        <v>50</v>
      </c>
    </row>
    <row r="110" spans="1:24" ht="13.5" customHeight="1" x14ac:dyDescent="0.15">
      <c r="A110" s="40"/>
      <c r="B110" s="25" t="s">
        <v>13</v>
      </c>
      <c r="C110" s="25"/>
      <c r="D110" s="14">
        <v>1</v>
      </c>
      <c r="E110" s="25">
        <v>1</v>
      </c>
      <c r="F110" s="14"/>
      <c r="G110" s="25"/>
      <c r="H110" s="25"/>
      <c r="I110" s="25"/>
      <c r="J110" s="25"/>
      <c r="K110" s="15">
        <f t="shared" si="2"/>
        <v>1.5</v>
      </c>
      <c r="N110" s="40"/>
      <c r="O110" s="25" t="s">
        <v>13</v>
      </c>
      <c r="P110" s="25"/>
      <c r="Q110" s="14">
        <v>12</v>
      </c>
      <c r="R110" s="25">
        <v>18</v>
      </c>
      <c r="S110" s="14"/>
      <c r="T110" s="25"/>
      <c r="U110" s="25"/>
      <c r="V110" s="25"/>
      <c r="W110" s="25"/>
      <c r="X110" s="19">
        <f t="shared" si="3"/>
        <v>24</v>
      </c>
    </row>
    <row r="111" spans="1:24" x14ac:dyDescent="0.15">
      <c r="A111" s="40"/>
      <c r="B111" s="25" t="s">
        <v>14</v>
      </c>
      <c r="C111" s="25"/>
      <c r="D111" s="14">
        <v>29</v>
      </c>
      <c r="E111" s="25">
        <v>15</v>
      </c>
      <c r="F111" s="14"/>
      <c r="G111" s="25"/>
      <c r="H111" s="25"/>
      <c r="I111" s="25"/>
      <c r="J111" s="25"/>
      <c r="K111" s="15">
        <f t="shared" si="2"/>
        <v>29.5</v>
      </c>
      <c r="N111" s="40"/>
      <c r="O111" s="25" t="s">
        <v>14</v>
      </c>
      <c r="P111" s="25"/>
      <c r="Q111" s="14">
        <v>3</v>
      </c>
      <c r="R111" s="25">
        <v>2</v>
      </c>
      <c r="S111" s="14"/>
      <c r="T111" s="25"/>
      <c r="U111" s="25">
        <v>1</v>
      </c>
      <c r="V111" s="25"/>
      <c r="W111" s="25"/>
      <c r="X111" s="19">
        <f t="shared" si="3"/>
        <v>5.5</v>
      </c>
    </row>
    <row r="112" spans="1:24" x14ac:dyDescent="0.15">
      <c r="A112" s="40"/>
      <c r="B112" s="25" t="s">
        <v>15</v>
      </c>
      <c r="C112" s="25"/>
      <c r="D112" s="14"/>
      <c r="E112" s="25"/>
      <c r="F112" s="14"/>
      <c r="G112" s="25"/>
      <c r="H112" s="25"/>
      <c r="I112" s="25"/>
      <c r="J112" s="25"/>
      <c r="K112" s="15">
        <f t="shared" si="2"/>
        <v>0</v>
      </c>
      <c r="N112" s="40"/>
      <c r="O112" s="25" t="s">
        <v>15</v>
      </c>
      <c r="P112" s="25"/>
      <c r="Q112" s="14"/>
      <c r="R112" s="25"/>
      <c r="S112" s="14"/>
      <c r="T112" s="25"/>
      <c r="U112" s="25"/>
      <c r="V112" s="25"/>
      <c r="W112" s="25"/>
      <c r="X112" s="19">
        <f t="shared" si="3"/>
        <v>0</v>
      </c>
    </row>
    <row r="113" spans="8:26" x14ac:dyDescent="0.15">
      <c r="H113" s="16"/>
      <c r="I113" s="16"/>
      <c r="J113" s="16"/>
      <c r="K113" s="17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7"/>
      <c r="Y113" s="16"/>
      <c r="Z113" s="16"/>
    </row>
    <row r="114" spans="8:26" x14ac:dyDescent="0.15">
      <c r="H114" s="16"/>
      <c r="I114" s="16"/>
      <c r="J114" s="16"/>
      <c r="K114" s="17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7"/>
      <c r="Y114" s="16"/>
      <c r="Z114" s="16"/>
    </row>
    <row r="115" spans="8:26" x14ac:dyDescent="0.15">
      <c r="H115" s="16"/>
      <c r="I115" s="16"/>
      <c r="J115" s="16"/>
      <c r="K115" s="17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7"/>
      <c r="Y115" s="16"/>
      <c r="Z115" s="16"/>
    </row>
    <row r="116" spans="8:26" x14ac:dyDescent="0.15">
      <c r="H116" s="16"/>
      <c r="I116" s="16"/>
      <c r="J116" s="16"/>
      <c r="K116" s="17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7"/>
      <c r="Y116" s="16"/>
      <c r="Z116" s="16"/>
    </row>
    <row r="117" spans="8:26" x14ac:dyDescent="0.15">
      <c r="H117" s="16"/>
      <c r="I117" s="16"/>
      <c r="J117" s="16"/>
      <c r="K117" s="17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7"/>
      <c r="Y117" s="16"/>
      <c r="Z117" s="16"/>
    </row>
    <row r="118" spans="8:26" x14ac:dyDescent="0.15">
      <c r="H118" s="16"/>
      <c r="I118" s="16"/>
      <c r="J118" s="16"/>
      <c r="K118" s="17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7"/>
      <c r="Y118" s="16"/>
      <c r="Z118" s="16"/>
    </row>
    <row r="119" spans="8:26" x14ac:dyDescent="0.15">
      <c r="H119" s="16"/>
      <c r="I119" s="16"/>
      <c r="J119" s="16"/>
      <c r="K119" s="17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7"/>
      <c r="Y119" s="16"/>
      <c r="Z119" s="16"/>
    </row>
    <row r="120" spans="8:26" x14ac:dyDescent="0.15">
      <c r="H120" s="16"/>
      <c r="I120" s="16"/>
      <c r="J120" s="16"/>
      <c r="K120" s="17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7"/>
      <c r="Y120" s="16"/>
      <c r="Z120" s="16"/>
    </row>
    <row r="121" spans="8:26" x14ac:dyDescent="0.15">
      <c r="H121" s="16"/>
      <c r="I121" s="16"/>
      <c r="J121" s="16"/>
      <c r="K121" s="17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7"/>
      <c r="Y121" s="16"/>
      <c r="Z121" s="16"/>
    </row>
    <row r="122" spans="8:26" x14ac:dyDescent="0.15">
      <c r="H122" s="16"/>
      <c r="I122" s="16"/>
      <c r="J122" s="16"/>
      <c r="K122" s="17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7"/>
      <c r="Y122" s="16"/>
      <c r="Z122" s="16"/>
    </row>
    <row r="123" spans="8:26" x14ac:dyDescent="0.15">
      <c r="H123" s="16"/>
      <c r="I123" s="16"/>
      <c r="J123" s="16"/>
      <c r="K123" s="17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7"/>
      <c r="Y123" s="16"/>
      <c r="Z123" s="16"/>
    </row>
    <row r="124" spans="8:26" x14ac:dyDescent="0.15">
      <c r="H124" s="16"/>
      <c r="I124" s="16"/>
      <c r="J124" s="16"/>
      <c r="K124" s="17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7"/>
      <c r="Y124" s="16"/>
      <c r="Z124" s="16"/>
    </row>
    <row r="125" spans="8:26" x14ac:dyDescent="0.15">
      <c r="H125" s="16"/>
      <c r="I125" s="16"/>
      <c r="J125" s="16"/>
      <c r="K125" s="17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7"/>
      <c r="Y125" s="16"/>
      <c r="Z125" s="16"/>
    </row>
    <row r="126" spans="8:26" x14ac:dyDescent="0.15">
      <c r="H126" s="16"/>
      <c r="I126" s="16"/>
      <c r="J126" s="16"/>
      <c r="K126" s="17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7"/>
      <c r="Y126" s="16"/>
      <c r="Z126" s="16"/>
    </row>
    <row r="127" spans="8:26" x14ac:dyDescent="0.15">
      <c r="H127" s="16"/>
      <c r="I127" s="16"/>
      <c r="J127" s="16"/>
      <c r="K127" s="17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7"/>
      <c r="Y127" s="16"/>
      <c r="Z127" s="16"/>
    </row>
  </sheetData>
  <mergeCells count="57">
    <mergeCell ref="A62:K62"/>
    <mergeCell ref="N62:X62"/>
    <mergeCell ref="A38:A41"/>
    <mergeCell ref="A42:A45"/>
    <mergeCell ref="A46:A49"/>
    <mergeCell ref="A50:A53"/>
    <mergeCell ref="A26:A29"/>
    <mergeCell ref="A30:A33"/>
    <mergeCell ref="A34:A37"/>
    <mergeCell ref="A3:K3"/>
    <mergeCell ref="N3:X3"/>
    <mergeCell ref="A4:K4"/>
    <mergeCell ref="N4:X4"/>
    <mergeCell ref="A6:A9"/>
    <mergeCell ref="A10:A13"/>
    <mergeCell ref="A14:A17"/>
    <mergeCell ref="A18:A21"/>
    <mergeCell ref="A22:A25"/>
    <mergeCell ref="A109:A112"/>
    <mergeCell ref="N46:N49"/>
    <mergeCell ref="N50:N53"/>
    <mergeCell ref="N6:N9"/>
    <mergeCell ref="N10:N13"/>
    <mergeCell ref="N14:N17"/>
    <mergeCell ref="N18:N21"/>
    <mergeCell ref="N22:N25"/>
    <mergeCell ref="N26:N29"/>
    <mergeCell ref="N109:N112"/>
    <mergeCell ref="N65:N68"/>
    <mergeCell ref="N69:N72"/>
    <mergeCell ref="N73:N76"/>
    <mergeCell ref="N77:N80"/>
    <mergeCell ref="N81:N84"/>
    <mergeCell ref="A85:A88"/>
    <mergeCell ref="A1:X2"/>
    <mergeCell ref="N89:N92"/>
    <mergeCell ref="N93:N96"/>
    <mergeCell ref="N97:N100"/>
    <mergeCell ref="A105:A108"/>
    <mergeCell ref="A89:A92"/>
    <mergeCell ref="A93:A96"/>
    <mergeCell ref="A97:A100"/>
    <mergeCell ref="A101:A104"/>
    <mergeCell ref="A65:A68"/>
    <mergeCell ref="A69:A72"/>
    <mergeCell ref="A73:A76"/>
    <mergeCell ref="A77:A80"/>
    <mergeCell ref="A81:A84"/>
    <mergeCell ref="A63:K63"/>
    <mergeCell ref="N63:X63"/>
    <mergeCell ref="N101:N104"/>
    <mergeCell ref="N105:N108"/>
    <mergeCell ref="N30:N33"/>
    <mergeCell ref="N34:N37"/>
    <mergeCell ref="N38:N41"/>
    <mergeCell ref="N42:N45"/>
    <mergeCell ref="N85:N88"/>
  </mergeCells>
  <phoneticPr fontId="8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8"/>
  <sheetViews>
    <sheetView zoomScale="90" zoomScaleNormal="90" workbookViewId="0">
      <selection activeCell="G12" sqref="G12"/>
    </sheetView>
  </sheetViews>
  <sheetFormatPr defaultColWidth="9" defaultRowHeight="13.5" x14ac:dyDescent="0.15"/>
  <cols>
    <col min="1" max="1" width="9" style="2" bestFit="1" customWidth="1"/>
    <col min="2" max="2" width="12.625" style="3" customWidth="1"/>
    <col min="3" max="3" width="9" style="2" customWidth="1"/>
    <col min="4" max="8" width="9" style="2" bestFit="1" customWidth="1"/>
    <col min="9" max="9" width="9" style="2" customWidth="1"/>
    <col min="10" max="18" width="9" style="2" bestFit="1" customWidth="1"/>
    <col min="19" max="22" width="17.625" style="2" customWidth="1"/>
    <col min="23" max="23" width="9" style="2" bestFit="1"/>
    <col min="24" max="16384" width="9" style="2"/>
  </cols>
  <sheetData>
    <row r="1" spans="1:22" ht="20.25" customHeight="1" x14ac:dyDescent="0.15">
      <c r="A1" s="60" t="s">
        <v>16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1"/>
      <c r="S1" s="31"/>
      <c r="T1" s="31"/>
      <c r="U1" s="31"/>
      <c r="V1" s="31"/>
    </row>
    <row r="2" spans="1:22" ht="13.5" customHeight="1" x14ac:dyDescent="0.15">
      <c r="A2" s="65" t="s">
        <v>31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31"/>
      <c r="T2" s="31"/>
      <c r="U2" s="31"/>
      <c r="V2" s="31"/>
    </row>
    <row r="3" spans="1:22" x14ac:dyDescent="0.1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31"/>
      <c r="T3" s="31"/>
      <c r="U3" s="31"/>
      <c r="V3" s="31"/>
    </row>
    <row r="4" spans="1:22" x14ac:dyDescent="0.15">
      <c r="A4" s="65"/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31"/>
      <c r="T4" s="31"/>
      <c r="U4" s="31"/>
      <c r="V4" s="31"/>
    </row>
    <row r="5" spans="1:22" x14ac:dyDescent="0.15">
      <c r="A5" s="51" t="s">
        <v>17</v>
      </c>
      <c r="B5" s="51"/>
      <c r="C5" s="50" t="s">
        <v>18</v>
      </c>
      <c r="D5" s="51"/>
      <c r="E5" s="51"/>
      <c r="F5" s="51"/>
      <c r="G5" s="62" t="s">
        <v>19</v>
      </c>
      <c r="H5" s="63"/>
      <c r="I5" s="63"/>
      <c r="J5" s="64"/>
      <c r="K5" s="62" t="s">
        <v>20</v>
      </c>
      <c r="L5" s="63"/>
      <c r="M5" s="63"/>
      <c r="N5" s="64"/>
      <c r="O5" s="50" t="s">
        <v>21</v>
      </c>
      <c r="P5" s="51"/>
      <c r="Q5" s="51"/>
      <c r="R5" s="51"/>
      <c r="S5" s="50" t="s">
        <v>22</v>
      </c>
      <c r="T5" s="50" t="s">
        <v>23</v>
      </c>
      <c r="U5" s="50" t="s">
        <v>24</v>
      </c>
      <c r="V5" s="50" t="s">
        <v>25</v>
      </c>
    </row>
    <row r="6" spans="1:22" x14ac:dyDescent="0.15">
      <c r="A6" s="51"/>
      <c r="B6" s="51"/>
      <c r="C6" s="4" t="s">
        <v>12</v>
      </c>
      <c r="D6" s="5" t="s">
        <v>13</v>
      </c>
      <c r="E6" s="4" t="s">
        <v>14</v>
      </c>
      <c r="F6" s="5" t="s">
        <v>15</v>
      </c>
      <c r="G6" s="4" t="s">
        <v>12</v>
      </c>
      <c r="H6" s="5" t="s">
        <v>13</v>
      </c>
      <c r="I6" s="4" t="s">
        <v>14</v>
      </c>
      <c r="J6" s="5" t="s">
        <v>15</v>
      </c>
      <c r="K6" s="4" t="s">
        <v>12</v>
      </c>
      <c r="L6" s="5" t="s">
        <v>13</v>
      </c>
      <c r="M6" s="4" t="s">
        <v>14</v>
      </c>
      <c r="N6" s="5" t="s">
        <v>15</v>
      </c>
      <c r="O6" s="4" t="s">
        <v>12</v>
      </c>
      <c r="P6" s="5" t="s">
        <v>13</v>
      </c>
      <c r="Q6" s="5" t="s">
        <v>14</v>
      </c>
      <c r="R6" s="5" t="s">
        <v>15</v>
      </c>
      <c r="S6" s="51"/>
      <c r="T6" s="51"/>
      <c r="U6" s="51"/>
      <c r="V6" s="51"/>
    </row>
    <row r="7" spans="1:22" x14ac:dyDescent="0.15">
      <c r="A7" s="53" t="s">
        <v>26</v>
      </c>
      <c r="B7" s="6">
        <v>1</v>
      </c>
      <c r="C7" s="7">
        <f>INDEX(早高峰!$K:$K,((ROW()-6)*4+2))</f>
        <v>34</v>
      </c>
      <c r="D7" s="7">
        <f>INDEX(早高峰!$K:$K,((ROW()-6)*4+3))</f>
        <v>15.5</v>
      </c>
      <c r="E7" s="7">
        <f>INDEX(早高峰!$K:$K,((ROW()-6)*4+4))</f>
        <v>18</v>
      </c>
      <c r="F7" s="7">
        <f>INDEX(早高峰!$K:$K,((ROW()-6)*4+5))</f>
        <v>0</v>
      </c>
      <c r="G7" s="7">
        <f>INDEX(早高峰!$X:$X,((ROW()-6)*4+2))</f>
        <v>56</v>
      </c>
      <c r="H7" s="7">
        <f>INDEX(早高峰!$X:$X,((ROW()-6)*4+3))</f>
        <v>35</v>
      </c>
      <c r="I7" s="7">
        <f>INDEX(早高峰!$X:$X,((ROW()-6)*4+4))</f>
        <v>39.5</v>
      </c>
      <c r="J7" s="7">
        <f>INDEX(早高峰!$X:$X,((ROW()-6)*4+5))</f>
        <v>0</v>
      </c>
      <c r="K7" s="7">
        <f>INDEX(早高峰!$K:$K,((ROW()-6)*4+61))</f>
        <v>40.5</v>
      </c>
      <c r="L7" s="7">
        <f>INDEX(早高峰!$K:$K,((ROW()-6)*4+62))</f>
        <v>2</v>
      </c>
      <c r="M7" s="7">
        <f>INDEX(早高峰!$K:$K,((ROW()-6)*4+63))</f>
        <v>16.5</v>
      </c>
      <c r="N7" s="7">
        <f>INDEX(早高峰!$K:$K,((ROW()-6)*4+64))</f>
        <v>1</v>
      </c>
      <c r="O7" s="7">
        <f>INDEX(早高峰!$X:$X,((ROW()-6)*4+61))</f>
        <v>52</v>
      </c>
      <c r="P7" s="7">
        <f>INDEX(早高峰!$X:$X,((ROW()-6)*4+62))</f>
        <v>20</v>
      </c>
      <c r="Q7" s="7">
        <f>INDEX(早高峰!$X:$X,((ROW()-6)*4+63))</f>
        <v>3</v>
      </c>
      <c r="R7" s="7">
        <f>INDEX(早高峰!$X:$X,((ROW()-6)*4+64))</f>
        <v>0</v>
      </c>
      <c r="S7" s="8">
        <f t="shared" ref="S7:S20" si="0">SUM(C7:R7)</f>
        <v>333</v>
      </c>
      <c r="T7" s="9"/>
      <c r="U7" s="9">
        <f>MAX($T$9:$T$18)</f>
        <v>1201</v>
      </c>
      <c r="V7" s="9">
        <f>IF(T7=U7,1,IF(U7=T8,1,IF(U7=T9,1,0)))</f>
        <v>0</v>
      </c>
    </row>
    <row r="8" spans="1:22" x14ac:dyDescent="0.15">
      <c r="A8" s="53"/>
      <c r="B8" s="6">
        <v>2</v>
      </c>
      <c r="C8" s="7">
        <f>INDEX(早高峰!$K:$K,((ROW()-6)*4+2))</f>
        <v>42.5</v>
      </c>
      <c r="D8" s="7">
        <f>INDEX(早高峰!$K:$K,((ROW()-6)*4+3))</f>
        <v>25</v>
      </c>
      <c r="E8" s="7">
        <f>INDEX(早高峰!$K:$K,((ROW()-6)*4+4))</f>
        <v>30</v>
      </c>
      <c r="F8" s="7">
        <f>INDEX(早高峰!$K:$K,((ROW()-6)*4+5))</f>
        <v>0</v>
      </c>
      <c r="G8" s="7">
        <f>INDEX(早高峰!$X:$X,((ROW()-6)*4+2))</f>
        <v>53.5</v>
      </c>
      <c r="H8" s="7">
        <f>INDEX(早高峰!$X:$X,((ROW()-6)*4+3))</f>
        <v>19</v>
      </c>
      <c r="I8" s="7">
        <f>INDEX(早高峰!$X:$X,((ROW()-6)*4+4))</f>
        <v>41.5</v>
      </c>
      <c r="J8" s="7">
        <f>INDEX(早高峰!$X:$X,((ROW()-6)*4+5))</f>
        <v>0</v>
      </c>
      <c r="K8" s="7">
        <f>INDEX(早高峰!$K:$K,((ROW()-6)*4+61))</f>
        <v>55.5</v>
      </c>
      <c r="L8" s="7">
        <f>INDEX(早高峰!$K:$K,((ROW()-6)*4+62))</f>
        <v>3</v>
      </c>
      <c r="M8" s="7">
        <f>INDEX(早高峰!$K:$K,((ROW()-6)*4+63))</f>
        <v>25.5</v>
      </c>
      <c r="N8" s="7">
        <f>INDEX(早高峰!$K:$K,((ROW()-6)*4+64))</f>
        <v>0</v>
      </c>
      <c r="O8" s="7">
        <f>INDEX(早高峰!$X:$X,((ROW()-6)*4+61))</f>
        <v>51</v>
      </c>
      <c r="P8" s="7">
        <f>INDEX(早高峰!$X:$X,((ROW()-6)*4+62))</f>
        <v>27</v>
      </c>
      <c r="Q8" s="7">
        <f>INDEX(早高峰!$X:$X,((ROW()-6)*4+63))</f>
        <v>10.5</v>
      </c>
      <c r="R8" s="7">
        <f>INDEX(早高峰!$X:$X,((ROW()-6)*4+64))</f>
        <v>0</v>
      </c>
      <c r="S8" s="8">
        <f t="shared" si="0"/>
        <v>384</v>
      </c>
      <c r="T8" s="9"/>
      <c r="U8" s="9">
        <f t="shared" ref="U8:U18" si="1">MAX($T$9:$T$18)</f>
        <v>1201</v>
      </c>
      <c r="V8" s="9">
        <f t="shared" ref="V8:V18" si="2">IF(T8=U8,1,IF(U8=T9,1,IF(U8=T10,1,0)))</f>
        <v>0</v>
      </c>
    </row>
    <row r="9" spans="1:22" x14ac:dyDescent="0.15">
      <c r="A9" s="53"/>
      <c r="B9" s="6">
        <v>3</v>
      </c>
      <c r="C9" s="7">
        <f>INDEX(早高峰!$K:$K,((ROW()-6)*4+2))</f>
        <v>43.5</v>
      </c>
      <c r="D9" s="7">
        <f>INDEX(早高峰!$K:$K,((ROW()-6)*4+3))</f>
        <v>26.5</v>
      </c>
      <c r="E9" s="7">
        <f>INDEX(早高峰!$K:$K,((ROW()-6)*4+4))</f>
        <v>38</v>
      </c>
      <c r="F9" s="7">
        <f>INDEX(早高峰!$K:$K,((ROW()-6)*4+5))</f>
        <v>0</v>
      </c>
      <c r="G9" s="7">
        <f>INDEX(早高峰!$X:$X,((ROW()-6)*4+2))</f>
        <v>54</v>
      </c>
      <c r="H9" s="7">
        <f>INDEX(早高峰!$X:$X,((ROW()-6)*4+3))</f>
        <v>26.5</v>
      </c>
      <c r="I9" s="7">
        <f>INDEX(早高峰!$X:$X,((ROW()-6)*4+4))</f>
        <v>28.5</v>
      </c>
      <c r="J9" s="7">
        <f>INDEX(早高峰!$X:$X,((ROW()-6)*4+5))</f>
        <v>0</v>
      </c>
      <c r="K9" s="7">
        <f>INDEX(早高峰!$K:$K,((ROW()-6)*4+61))</f>
        <v>44</v>
      </c>
      <c r="L9" s="7">
        <f>INDEX(早高峰!$K:$K,((ROW()-6)*4+62))</f>
        <v>5.5</v>
      </c>
      <c r="M9" s="7">
        <f>INDEX(早高峰!$K:$K,((ROW()-6)*4+63))</f>
        <v>35</v>
      </c>
      <c r="N9" s="7">
        <f>INDEX(早高峰!$K:$K,((ROW()-6)*4+64))</f>
        <v>0</v>
      </c>
      <c r="O9" s="7">
        <f>INDEX(早高峰!$X:$X,((ROW()-6)*4+61))</f>
        <v>58</v>
      </c>
      <c r="P9" s="7">
        <f>INDEX(早高峰!$X:$X,((ROW()-6)*4+62))</f>
        <v>20.5</v>
      </c>
      <c r="Q9" s="7">
        <f>INDEX(早高峰!$X:$X,((ROW()-6)*4+63))</f>
        <v>5.5</v>
      </c>
      <c r="R9" s="7">
        <f>INDEX(早高峰!$X:$X,((ROW()-6)*4+64))</f>
        <v>0</v>
      </c>
      <c r="S9" s="8">
        <f t="shared" si="0"/>
        <v>385.5</v>
      </c>
      <c r="T9" s="9">
        <f>SUM(S7:S9)</f>
        <v>1102.5</v>
      </c>
      <c r="U9" s="9">
        <f t="shared" si="1"/>
        <v>1201</v>
      </c>
      <c r="V9" s="9">
        <f>IF(T9=U9,1,IF(U9=T10,1,IF(U9=T11,1,0)))</f>
        <v>0</v>
      </c>
    </row>
    <row r="10" spans="1:22" x14ac:dyDescent="0.15">
      <c r="A10" s="53"/>
      <c r="B10" s="6">
        <v>4</v>
      </c>
      <c r="C10" s="7">
        <f>INDEX(早高峰!$K:$K,((ROW()-6)*4+2))</f>
        <v>58.5</v>
      </c>
      <c r="D10" s="7">
        <f>INDEX(早高峰!$K:$K,((ROW()-6)*4+3))</f>
        <v>27</v>
      </c>
      <c r="E10" s="7">
        <f>INDEX(早高峰!$K:$K,((ROW()-6)*4+4))</f>
        <v>28</v>
      </c>
      <c r="F10" s="7">
        <f>INDEX(早高峰!$K:$K,((ROW()-6)*4+5))</f>
        <v>0</v>
      </c>
      <c r="G10" s="7">
        <f>INDEX(早高峰!$X:$X,((ROW()-6)*4+2))</f>
        <v>66</v>
      </c>
      <c r="H10" s="7">
        <f>INDEX(早高峰!$X:$X,((ROW()-6)*4+3))</f>
        <v>23</v>
      </c>
      <c r="I10" s="7">
        <f>INDEX(早高峰!$X:$X,((ROW()-6)*4+4))</f>
        <v>33</v>
      </c>
      <c r="J10" s="7">
        <f>INDEX(早高峰!$X:$X,((ROW()-6)*4+5))</f>
        <v>0</v>
      </c>
      <c r="K10" s="7">
        <f>INDEX(早高峰!$K:$K,((ROW()-6)*4+61))</f>
        <v>41.5</v>
      </c>
      <c r="L10" s="7">
        <f>INDEX(早高峰!$K:$K,((ROW()-6)*4+62))</f>
        <v>3</v>
      </c>
      <c r="M10" s="7">
        <f>INDEX(早高峰!$K:$K,((ROW()-6)*4+63))</f>
        <v>34.5</v>
      </c>
      <c r="N10" s="7">
        <f>INDEX(早高峰!$K:$K,((ROW()-6)*4+64))</f>
        <v>0</v>
      </c>
      <c r="O10" s="7">
        <f>INDEX(早高峰!$X:$X,((ROW()-6)*4+61))</f>
        <v>62.5</v>
      </c>
      <c r="P10" s="7">
        <f>INDEX(早高峰!$X:$X,((ROW()-6)*4+62))</f>
        <v>29</v>
      </c>
      <c r="Q10" s="7">
        <f>INDEX(早高峰!$X:$X,((ROW()-6)*4+63))</f>
        <v>5.5</v>
      </c>
      <c r="R10" s="7">
        <f>INDEX(早高峰!$X:$X,((ROW()-6)*4+64))</f>
        <v>0</v>
      </c>
      <c r="S10" s="8">
        <f t="shared" si="0"/>
        <v>411.5</v>
      </c>
      <c r="T10" s="9">
        <f t="shared" ref="T10:T18" si="3">SUM(S8:S10)</f>
        <v>1181</v>
      </c>
      <c r="U10" s="9">
        <f t="shared" si="1"/>
        <v>1201</v>
      </c>
      <c r="V10" s="9">
        <f t="shared" si="2"/>
        <v>1</v>
      </c>
    </row>
    <row r="11" spans="1:22" x14ac:dyDescent="0.15">
      <c r="A11" s="53"/>
      <c r="B11" s="6">
        <v>5</v>
      </c>
      <c r="C11" s="7">
        <f>INDEX(早高峰!$K:$K,((ROW()-6)*4+2))</f>
        <v>50.5</v>
      </c>
      <c r="D11" s="7">
        <f>INDEX(早高峰!$K:$K,((ROW()-6)*4+3))</f>
        <v>27.5</v>
      </c>
      <c r="E11" s="7">
        <f>INDEX(早高峰!$K:$K,((ROW()-6)*4+4))</f>
        <v>21</v>
      </c>
      <c r="F11" s="7">
        <f>INDEX(早高峰!$K:$K,((ROW()-6)*4+5))</f>
        <v>0</v>
      </c>
      <c r="G11" s="7">
        <f>INDEX(早高峰!$X:$X,((ROW()-6)*4+2))</f>
        <v>52</v>
      </c>
      <c r="H11" s="7">
        <f>INDEX(早高峰!$X:$X,((ROW()-6)*4+3))</f>
        <v>33.5</v>
      </c>
      <c r="I11" s="7">
        <f>INDEX(早高峰!$X:$X,((ROW()-6)*4+4))</f>
        <v>28</v>
      </c>
      <c r="J11" s="7">
        <f>INDEX(早高峰!$X:$X,((ROW()-6)*4+5))</f>
        <v>0</v>
      </c>
      <c r="K11" s="7">
        <f>INDEX(早高峰!$K:$K,((ROW()-6)*4+61))</f>
        <v>36.5</v>
      </c>
      <c r="L11" s="7">
        <f>INDEX(早高峰!$K:$K,((ROW()-6)*4+62))</f>
        <v>7.5</v>
      </c>
      <c r="M11" s="7">
        <f>INDEX(早高峰!$K:$K,((ROW()-6)*4+63))</f>
        <v>33</v>
      </c>
      <c r="N11" s="7">
        <f>INDEX(早高峰!$K:$K,((ROW()-6)*4+64))</f>
        <v>0</v>
      </c>
      <c r="O11" s="7">
        <f>INDEX(早高峰!$X:$X,((ROW()-6)*4+61))</f>
        <v>73.5</v>
      </c>
      <c r="P11" s="7">
        <f>INDEX(早高峰!$X:$X,((ROW()-6)*4+62))</f>
        <v>22</v>
      </c>
      <c r="Q11" s="7">
        <f>INDEX(早高峰!$X:$X,((ROW()-6)*4+63))</f>
        <v>9.5</v>
      </c>
      <c r="R11" s="7">
        <f>INDEX(早高峰!$X:$X,((ROW()-6)*4+64))</f>
        <v>0</v>
      </c>
      <c r="S11" s="8">
        <f t="shared" si="0"/>
        <v>394.5</v>
      </c>
      <c r="T11" s="8">
        <f t="shared" si="3"/>
        <v>1191.5</v>
      </c>
      <c r="U11" s="9">
        <f t="shared" si="1"/>
        <v>1201</v>
      </c>
      <c r="V11" s="9">
        <f t="shared" si="2"/>
        <v>1</v>
      </c>
    </row>
    <row r="12" spans="1:22" x14ac:dyDescent="0.15">
      <c r="A12" s="53"/>
      <c r="B12" s="6">
        <v>6</v>
      </c>
      <c r="C12" s="7">
        <f>INDEX(早高峰!$K:$K,((ROW()-6)*4+2))</f>
        <v>47</v>
      </c>
      <c r="D12" s="7">
        <f>INDEX(早高峰!$K:$K,((ROW()-6)*4+3))</f>
        <v>25</v>
      </c>
      <c r="E12" s="7">
        <f>INDEX(早高峰!$K:$K,((ROW()-6)*4+4))</f>
        <v>40</v>
      </c>
      <c r="F12" s="7">
        <f>INDEX(早高峰!$K:$K,((ROW()-6)*4+5))</f>
        <v>0</v>
      </c>
      <c r="G12" s="7">
        <f>INDEX(早高峰!$X:$X,((ROW()-6)*4+2))</f>
        <v>69.5</v>
      </c>
      <c r="H12" s="7">
        <f>INDEX(早高峰!$X:$X,((ROW()-6)*4+3))</f>
        <v>31.5</v>
      </c>
      <c r="I12" s="7">
        <f>INDEX(早高峰!$X:$X,((ROW()-6)*4+4))</f>
        <v>31</v>
      </c>
      <c r="J12" s="7">
        <f>INDEX(早高峰!$X:$X,((ROW()-6)*4+5))</f>
        <v>0</v>
      </c>
      <c r="K12" s="7">
        <f>INDEX(早高峰!$K:$K,((ROW()-6)*4+61))</f>
        <v>36</v>
      </c>
      <c r="L12" s="7">
        <f>INDEX(早高峰!$K:$K,((ROW()-6)*4+62))</f>
        <v>5.5</v>
      </c>
      <c r="M12" s="7">
        <f>INDEX(早高峰!$K:$K,((ROW()-6)*4+63))</f>
        <v>29.5</v>
      </c>
      <c r="N12" s="7">
        <f>INDEX(早高峰!$K:$K,((ROW()-6)*4+64))</f>
        <v>0</v>
      </c>
      <c r="O12" s="7">
        <f>INDEX(早高峰!$X:$X,((ROW()-6)*4+61))</f>
        <v>52.5</v>
      </c>
      <c r="P12" s="7">
        <f>INDEX(早高峰!$X:$X,((ROW()-6)*4+62))</f>
        <v>24.5</v>
      </c>
      <c r="Q12" s="7">
        <f>INDEX(早高峰!$X:$X,((ROW()-6)*4+63))</f>
        <v>3</v>
      </c>
      <c r="R12" s="7">
        <f>INDEX(早高峰!$X:$X,((ROW()-6)*4+64))</f>
        <v>0</v>
      </c>
      <c r="S12" s="8">
        <f t="shared" si="0"/>
        <v>395</v>
      </c>
      <c r="T12" s="8">
        <f t="shared" si="3"/>
        <v>1201</v>
      </c>
      <c r="U12" s="9">
        <f t="shared" si="1"/>
        <v>1201</v>
      </c>
      <c r="V12" s="9">
        <f t="shared" si="2"/>
        <v>1</v>
      </c>
    </row>
    <row r="13" spans="1:22" x14ac:dyDescent="0.15">
      <c r="A13" s="53"/>
      <c r="B13" s="6">
        <v>7</v>
      </c>
      <c r="C13" s="7">
        <f>INDEX(早高峰!$K:$K,((ROW()-6)*4+2))</f>
        <v>42.5</v>
      </c>
      <c r="D13" s="7">
        <f>INDEX(早高峰!$K:$K,((ROW()-6)*4+3))</f>
        <v>23.5</v>
      </c>
      <c r="E13" s="7">
        <f>INDEX(早高峰!$K:$K,((ROW()-6)*4+4))</f>
        <v>33</v>
      </c>
      <c r="F13" s="7">
        <f>INDEX(早高峰!$K:$K,((ROW()-6)*4+5))</f>
        <v>0</v>
      </c>
      <c r="G13" s="7">
        <f>INDEX(早高峰!$X:$X,((ROW()-6)*4+2))</f>
        <v>69.5</v>
      </c>
      <c r="H13" s="7">
        <f>INDEX(早高峰!$X:$X,((ROW()-6)*4+3))</f>
        <v>28.5</v>
      </c>
      <c r="I13" s="7">
        <f>INDEX(早高峰!$X:$X,((ROW()-6)*4+4))</f>
        <v>29.5</v>
      </c>
      <c r="J13" s="7">
        <f>INDEX(早高峰!$X:$X,((ROW()-6)*4+5))</f>
        <v>0</v>
      </c>
      <c r="K13" s="7">
        <f>INDEX(早高峰!$K:$K,((ROW()-6)*4+61))</f>
        <v>40</v>
      </c>
      <c r="L13" s="7">
        <f>INDEX(早高峰!$K:$K,((ROW()-6)*4+62))</f>
        <v>2.5</v>
      </c>
      <c r="M13" s="7">
        <f>INDEX(早高峰!$K:$K,((ROW()-6)*4+63))</f>
        <v>27.5</v>
      </c>
      <c r="N13" s="7">
        <f>INDEX(早高峰!$K:$K,((ROW()-6)*4+64))</f>
        <v>0</v>
      </c>
      <c r="O13" s="7">
        <f>INDEX(早高峰!$X:$X,((ROW()-6)*4+61))</f>
        <v>78</v>
      </c>
      <c r="P13" s="7">
        <f>INDEX(早高峰!$X:$X,((ROW()-6)*4+62))</f>
        <v>16</v>
      </c>
      <c r="Q13" s="7">
        <f>INDEX(早高峰!$X:$X,((ROW()-6)*4+63))</f>
        <v>3.5</v>
      </c>
      <c r="R13" s="7">
        <f>INDEX(早高峰!$X:$X,((ROW()-6)*4+64))</f>
        <v>0</v>
      </c>
      <c r="S13" s="8">
        <f t="shared" si="0"/>
        <v>394</v>
      </c>
      <c r="T13" s="8">
        <f t="shared" si="3"/>
        <v>1183.5</v>
      </c>
      <c r="U13" s="9">
        <f t="shared" si="1"/>
        <v>1201</v>
      </c>
      <c r="V13" s="9">
        <f t="shared" si="2"/>
        <v>0</v>
      </c>
    </row>
    <row r="14" spans="1:22" x14ac:dyDescent="0.15">
      <c r="A14" s="53"/>
      <c r="B14" s="6">
        <v>8</v>
      </c>
      <c r="C14" s="7">
        <f>INDEX(早高峰!$K:$K,((ROW()-6)*4+2))</f>
        <v>47</v>
      </c>
      <c r="D14" s="7">
        <f>INDEX(早高峰!$K:$K,((ROW()-6)*4+3))</f>
        <v>25.5</v>
      </c>
      <c r="E14" s="7">
        <f>INDEX(早高峰!$K:$K,((ROW()-6)*4+4))</f>
        <v>34.5</v>
      </c>
      <c r="F14" s="7">
        <f>INDEX(早高峰!$K:$K,((ROW()-6)*4+5))</f>
        <v>0</v>
      </c>
      <c r="G14" s="7">
        <f>INDEX(早高峰!$X:$X,((ROW()-6)*4+2))</f>
        <v>66.5</v>
      </c>
      <c r="H14" s="7">
        <f>INDEX(早高峰!$X:$X,((ROW()-6)*4+3))</f>
        <v>23.5</v>
      </c>
      <c r="I14" s="7">
        <f>INDEX(早高峰!$X:$X,((ROW()-6)*4+4))</f>
        <v>43</v>
      </c>
      <c r="J14" s="7">
        <f>INDEX(早高峰!$X:$X,((ROW()-6)*4+5))</f>
        <v>0</v>
      </c>
      <c r="K14" s="7">
        <f>INDEX(早高峰!$K:$K,((ROW()-6)*4+61))</f>
        <v>29</v>
      </c>
      <c r="L14" s="7">
        <f>INDEX(早高峰!$K:$K,((ROW()-6)*4+62))</f>
        <v>3</v>
      </c>
      <c r="M14" s="7">
        <f>INDEX(早高峰!$K:$K,((ROW()-6)*4+63))</f>
        <v>23</v>
      </c>
      <c r="N14" s="7">
        <f>INDEX(早高峰!$K:$K,((ROW()-6)*4+64))</f>
        <v>2</v>
      </c>
      <c r="O14" s="7">
        <f>INDEX(早高峰!$X:$X,((ROW()-6)*4+61))</f>
        <v>72.5</v>
      </c>
      <c r="P14" s="7">
        <f>INDEX(早高峰!$X:$X,((ROW()-6)*4+62))</f>
        <v>24</v>
      </c>
      <c r="Q14" s="7">
        <f>INDEX(早高峰!$X:$X,((ROW()-6)*4+63))</f>
        <v>4.5</v>
      </c>
      <c r="R14" s="7">
        <f>INDEX(早高峰!$X:$X,((ROW()-6)*4+64))</f>
        <v>0</v>
      </c>
      <c r="S14" s="8">
        <f t="shared" si="0"/>
        <v>398</v>
      </c>
      <c r="T14" s="8">
        <f t="shared" si="3"/>
        <v>1187</v>
      </c>
      <c r="U14" s="9">
        <f t="shared" si="1"/>
        <v>1201</v>
      </c>
      <c r="V14" s="9">
        <f t="shared" si="2"/>
        <v>0</v>
      </c>
    </row>
    <row r="15" spans="1:22" ht="13.5" customHeight="1" x14ac:dyDescent="0.15">
      <c r="A15" s="53"/>
      <c r="B15" s="6">
        <v>9</v>
      </c>
      <c r="C15" s="7">
        <f>INDEX(早高峰!$K:$K,((ROW()-6)*4+2))</f>
        <v>42</v>
      </c>
      <c r="D15" s="7">
        <f>INDEX(早高峰!$K:$K,((ROW()-6)*4+3))</f>
        <v>22.5</v>
      </c>
      <c r="E15" s="7">
        <f>INDEX(早高峰!$K:$K,((ROW()-6)*4+4))</f>
        <v>33.5</v>
      </c>
      <c r="F15" s="7">
        <f>INDEX(早高峰!$K:$K,((ROW()-6)*4+5))</f>
        <v>0</v>
      </c>
      <c r="G15" s="7">
        <f>INDEX(早高峰!$X:$X,((ROW()-6)*4+2))</f>
        <v>70.5</v>
      </c>
      <c r="H15" s="7">
        <f>INDEX(早高峰!$X:$X,((ROW()-6)*4+3))</f>
        <v>33</v>
      </c>
      <c r="I15" s="7">
        <f>INDEX(早高峰!$X:$X,((ROW()-6)*4+4))</f>
        <v>24</v>
      </c>
      <c r="J15" s="7">
        <f>INDEX(早高峰!$X:$X,((ROW()-6)*4+5))</f>
        <v>0</v>
      </c>
      <c r="K15" s="7">
        <f>INDEX(早高峰!$K:$K,((ROW()-6)*4+61))</f>
        <v>34.5</v>
      </c>
      <c r="L15" s="7">
        <f>INDEX(早高峰!$K:$K,((ROW()-6)*4+62))</f>
        <v>5</v>
      </c>
      <c r="M15" s="7">
        <f>INDEX(早高峰!$K:$K,((ROW()-6)*4+63))</f>
        <v>30.5</v>
      </c>
      <c r="N15" s="7">
        <f>INDEX(早高峰!$K:$K,((ROW()-6)*4+64))</f>
        <v>0</v>
      </c>
      <c r="O15" s="7">
        <f>INDEX(早高峰!$X:$X,((ROW()-6)*4+61))</f>
        <v>64.5</v>
      </c>
      <c r="P15" s="7">
        <f>INDEX(早高峰!$X:$X,((ROW()-6)*4+62))</f>
        <v>13</v>
      </c>
      <c r="Q15" s="7">
        <f>INDEX(早高峰!$X:$X,((ROW()-6)*4+63))</f>
        <v>4.5</v>
      </c>
      <c r="R15" s="7">
        <f>INDEX(早高峰!$X:$X,((ROW()-6)*4+64))</f>
        <v>0</v>
      </c>
      <c r="S15" s="8">
        <f t="shared" si="0"/>
        <v>377.5</v>
      </c>
      <c r="T15" s="8">
        <f t="shared" si="3"/>
        <v>1169.5</v>
      </c>
      <c r="U15" s="9">
        <f t="shared" si="1"/>
        <v>1201</v>
      </c>
      <c r="V15" s="9">
        <f t="shared" si="2"/>
        <v>0</v>
      </c>
    </row>
    <row r="16" spans="1:22" x14ac:dyDescent="0.15">
      <c r="A16" s="53"/>
      <c r="B16" s="6">
        <v>10</v>
      </c>
      <c r="C16" s="7">
        <f>INDEX(早高峰!$K:$K,((ROW()-6)*4+2))</f>
        <v>35</v>
      </c>
      <c r="D16" s="7">
        <f>INDEX(早高峰!$K:$K,((ROW()-6)*4+3))</f>
        <v>19</v>
      </c>
      <c r="E16" s="7">
        <f>INDEX(早高峰!$K:$K,((ROW()-6)*4+4))</f>
        <v>33.5</v>
      </c>
      <c r="F16" s="7">
        <f>INDEX(早高峰!$K:$K,((ROW()-6)*4+5))</f>
        <v>0</v>
      </c>
      <c r="G16" s="7">
        <f>INDEX(早高峰!$X:$X,((ROW()-6)*4+2))</f>
        <v>54.5</v>
      </c>
      <c r="H16" s="7">
        <f>INDEX(早高峰!$X:$X,((ROW()-6)*4+3))</f>
        <v>33.5</v>
      </c>
      <c r="I16" s="7">
        <f>INDEX(早高峰!$X:$X,((ROW()-6)*4+4))</f>
        <v>26</v>
      </c>
      <c r="J16" s="7">
        <f>INDEX(早高峰!$X:$X,((ROW()-6)*4+5))</f>
        <v>0</v>
      </c>
      <c r="K16" s="7">
        <f>INDEX(早高峰!$K:$K,((ROW()-6)*4+61))</f>
        <v>42</v>
      </c>
      <c r="L16" s="7">
        <f>INDEX(早高峰!$K:$K,((ROW()-6)*4+62))</f>
        <v>7.5</v>
      </c>
      <c r="M16" s="7">
        <f>INDEX(早高峰!$K:$K,((ROW()-6)*4+63))</f>
        <v>25.5</v>
      </c>
      <c r="N16" s="7">
        <f>INDEX(早高峰!$K:$K,((ROW()-6)*4+64))</f>
        <v>1</v>
      </c>
      <c r="O16" s="7">
        <f>INDEX(早高峰!$X:$X,((ROW()-6)*4+61))</f>
        <v>68</v>
      </c>
      <c r="P16" s="7">
        <f>INDEX(早高峰!$X:$X,((ROW()-6)*4+62))</f>
        <v>20.5</v>
      </c>
      <c r="Q16" s="7">
        <f>INDEX(早高峰!$X:$X,((ROW()-6)*4+63))</f>
        <v>4</v>
      </c>
      <c r="R16" s="7">
        <f>INDEX(早高峰!$X:$X,((ROW()-6)*4+64))</f>
        <v>0</v>
      </c>
      <c r="S16" s="8">
        <f t="shared" si="0"/>
        <v>370</v>
      </c>
      <c r="T16" s="8">
        <f t="shared" si="3"/>
        <v>1145.5</v>
      </c>
      <c r="U16" s="9">
        <f t="shared" si="1"/>
        <v>1201</v>
      </c>
      <c r="V16" s="9">
        <f t="shared" si="2"/>
        <v>0</v>
      </c>
    </row>
    <row r="17" spans="1:26" x14ac:dyDescent="0.15">
      <c r="A17" s="53"/>
      <c r="B17" s="6">
        <v>11</v>
      </c>
      <c r="C17" s="7">
        <f>INDEX(早高峰!$K:$K,((ROW()-6)*4+2))</f>
        <v>42</v>
      </c>
      <c r="D17" s="7">
        <f>INDEX(早高峰!$K:$K,((ROW()-6)*4+3))</f>
        <v>37.5</v>
      </c>
      <c r="E17" s="7">
        <f>INDEX(早高峰!$K:$K,((ROW()-6)*4+4))</f>
        <v>30</v>
      </c>
      <c r="F17" s="7">
        <f>INDEX(早高峰!$K:$K,((ROW()-6)*4+5))</f>
        <v>0</v>
      </c>
      <c r="G17" s="7">
        <f>INDEX(早高峰!$X:$X,((ROW()-6)*4+2))</f>
        <v>87.5</v>
      </c>
      <c r="H17" s="7">
        <f>INDEX(早高峰!$X:$X,((ROW()-6)*4+3))</f>
        <v>22</v>
      </c>
      <c r="I17" s="7">
        <f>INDEX(早高峰!$X:$X,((ROW()-6)*4+4))</f>
        <v>23</v>
      </c>
      <c r="J17" s="7">
        <f>INDEX(早高峰!$X:$X,((ROW()-6)*4+5))</f>
        <v>0</v>
      </c>
      <c r="K17" s="7">
        <f>INDEX(早高峰!$K:$K,((ROW()-6)*4+61))</f>
        <v>39</v>
      </c>
      <c r="L17" s="7">
        <f>INDEX(早高峰!$K:$K,((ROW()-6)*4+62))</f>
        <v>8.5</v>
      </c>
      <c r="M17" s="7">
        <f>INDEX(早高峰!$K:$K,((ROW()-6)*4+63))</f>
        <v>19.5</v>
      </c>
      <c r="N17" s="7">
        <f>INDEX(早高峰!$K:$K,((ROW()-6)*4+64))</f>
        <v>0</v>
      </c>
      <c r="O17" s="7">
        <f>INDEX(早高峰!$X:$X,((ROW()-6)*4+61))</f>
        <v>60</v>
      </c>
      <c r="P17" s="7">
        <f>INDEX(早高峰!$X:$X,((ROW()-6)*4+62))</f>
        <v>14.5</v>
      </c>
      <c r="Q17" s="7">
        <f>INDEX(早高峰!$X:$X,((ROW()-6)*4+63))</f>
        <v>11.5</v>
      </c>
      <c r="R17" s="7">
        <f>INDEX(早高峰!$X:$X,((ROW()-6)*4+64))</f>
        <v>0</v>
      </c>
      <c r="S17" s="8">
        <f t="shared" si="0"/>
        <v>395</v>
      </c>
      <c r="T17" s="8">
        <f t="shared" si="3"/>
        <v>1142.5</v>
      </c>
      <c r="U17" s="9">
        <f t="shared" si="1"/>
        <v>1201</v>
      </c>
      <c r="V17" s="9">
        <f t="shared" si="2"/>
        <v>0</v>
      </c>
    </row>
    <row r="18" spans="1:26" x14ac:dyDescent="0.15">
      <c r="A18" s="53"/>
      <c r="B18" s="6">
        <v>12</v>
      </c>
      <c r="C18" s="7">
        <f>INDEX(早高峰!$K:$K,((ROW()-6)*4+2))</f>
        <v>35.5</v>
      </c>
      <c r="D18" s="7">
        <f>INDEX(早高峰!$K:$K,((ROW()-6)*4+3))</f>
        <v>21.5</v>
      </c>
      <c r="E18" s="7">
        <f>INDEX(早高峰!$K:$K,((ROW()-6)*4+4))</f>
        <v>20</v>
      </c>
      <c r="F18" s="7">
        <f>INDEX(早高峰!$K:$K,((ROW()-6)*4+5))</f>
        <v>0</v>
      </c>
      <c r="G18" s="7">
        <f>INDEX(早高峰!$X:$X,((ROW()-6)*4+2))</f>
        <v>79.5</v>
      </c>
      <c r="H18" s="7">
        <f>INDEX(早高峰!$X:$X,((ROW()-6)*4+3))</f>
        <v>29</v>
      </c>
      <c r="I18" s="7">
        <f>INDEX(早高峰!$X:$X,((ROW()-6)*4+4))</f>
        <v>35.5</v>
      </c>
      <c r="J18" s="7">
        <f>INDEX(早高峰!$X:$X,((ROW()-6)*4+5))</f>
        <v>0</v>
      </c>
      <c r="K18" s="7">
        <f>INDEX(早高峰!$K:$K,((ROW()-6)*4+61))</f>
        <v>27.5</v>
      </c>
      <c r="L18" s="7">
        <f>INDEX(早高峰!$K:$K,((ROW()-6)*4+62))</f>
        <v>7</v>
      </c>
      <c r="M18" s="7">
        <f>INDEX(早高峰!$K:$K,((ROW()-6)*4+63))</f>
        <v>20.5</v>
      </c>
      <c r="N18" s="7">
        <f>INDEX(早高峰!$K:$K,((ROW()-6)*4+64))</f>
        <v>0</v>
      </c>
      <c r="O18" s="7">
        <f>INDEX(早高峰!$X:$X,((ROW()-6)*4+61))</f>
        <v>56.5</v>
      </c>
      <c r="P18" s="7">
        <f>INDEX(早高峰!$X:$X,((ROW()-6)*4+62))</f>
        <v>16.5</v>
      </c>
      <c r="Q18" s="7">
        <f>INDEX(早高峰!$X:$X,((ROW()-6)*4+63))</f>
        <v>4.5</v>
      </c>
      <c r="R18" s="7">
        <f>INDEX(早高峰!$X:$X,((ROW()-6)*4+64))</f>
        <v>0</v>
      </c>
      <c r="S18" s="8">
        <f t="shared" si="0"/>
        <v>353.5</v>
      </c>
      <c r="T18" s="8">
        <f t="shared" si="3"/>
        <v>1118.5</v>
      </c>
      <c r="U18" s="9">
        <f t="shared" si="1"/>
        <v>1201</v>
      </c>
      <c r="V18" s="9">
        <f t="shared" si="2"/>
        <v>0</v>
      </c>
    </row>
    <row r="19" spans="1:26" s="1" customFormat="1" ht="28.5" customHeight="1" x14ac:dyDescent="0.15">
      <c r="A19" s="54" t="s">
        <v>27</v>
      </c>
      <c r="B19" s="55"/>
      <c r="C19" s="26">
        <f t="shared" ref="C19:R19" si="4">SUM(C7:C18)</f>
        <v>520</v>
      </c>
      <c r="D19" s="26">
        <f t="shared" si="4"/>
        <v>296</v>
      </c>
      <c r="E19" s="26">
        <f t="shared" si="4"/>
        <v>359.5</v>
      </c>
      <c r="F19" s="26">
        <f t="shared" si="4"/>
        <v>0</v>
      </c>
      <c r="G19" s="26">
        <f t="shared" si="4"/>
        <v>779</v>
      </c>
      <c r="H19" s="26">
        <f t="shared" si="4"/>
        <v>338</v>
      </c>
      <c r="I19" s="26">
        <f t="shared" si="4"/>
        <v>382.5</v>
      </c>
      <c r="J19" s="26">
        <f t="shared" si="4"/>
        <v>0</v>
      </c>
      <c r="K19" s="26">
        <f t="shared" si="4"/>
        <v>466</v>
      </c>
      <c r="L19" s="26">
        <f t="shared" si="4"/>
        <v>60</v>
      </c>
      <c r="M19" s="26">
        <f t="shared" si="4"/>
        <v>320.5</v>
      </c>
      <c r="N19" s="26">
        <f t="shared" si="4"/>
        <v>4</v>
      </c>
      <c r="O19" s="26">
        <f t="shared" si="4"/>
        <v>749</v>
      </c>
      <c r="P19" s="26">
        <f t="shared" si="4"/>
        <v>247.5</v>
      </c>
      <c r="Q19" s="26">
        <f t="shared" si="4"/>
        <v>69.5</v>
      </c>
      <c r="R19" s="26">
        <f t="shared" si="4"/>
        <v>0</v>
      </c>
      <c r="S19" s="57">
        <f t="shared" si="0"/>
        <v>4591.5</v>
      </c>
      <c r="T19" s="58"/>
      <c r="U19" s="58"/>
      <c r="V19" s="55"/>
      <c r="W19" s="2"/>
      <c r="X19" s="2"/>
      <c r="Y19" s="2"/>
      <c r="Z19" s="2"/>
    </row>
    <row r="20" spans="1:26" ht="27" customHeight="1" x14ac:dyDescent="0.15">
      <c r="A20" s="59" t="s">
        <v>28</v>
      </c>
      <c r="B20" s="59"/>
      <c r="C20" s="28">
        <f t="array" ref="C20">SUM(C7:C18*$V$7:$V$18)*4</f>
        <v>624</v>
      </c>
      <c r="D20" s="27">
        <f t="array" ref="D20">SUM(D7:D18*$V$7:$V$18)*4</f>
        <v>318</v>
      </c>
      <c r="E20" s="27">
        <f t="array" ref="E20">SUM(E7:E18*$V$7:$V$18)*4</f>
        <v>356</v>
      </c>
      <c r="F20" s="27">
        <f t="array" ref="F20">SUM(F7:F18*$V$7:$V$18)*4</f>
        <v>0</v>
      </c>
      <c r="G20" s="27">
        <f t="array" ref="G20">SUM(G7:G18*$V$7:$V$18)*4</f>
        <v>750</v>
      </c>
      <c r="H20" s="27">
        <f t="array" ref="H20">SUM(H7:H18*$V$7:$V$18)*4</f>
        <v>352</v>
      </c>
      <c r="I20" s="27">
        <f t="array" ref="I20">SUM(I7:I18*$V$7:$V$18)*4</f>
        <v>368</v>
      </c>
      <c r="J20" s="27">
        <f t="array" ref="J20">SUM(J7:J18*$V$7:$V$18)*4</f>
        <v>0</v>
      </c>
      <c r="K20" s="27">
        <f t="array" ref="K20">SUM(K7:K18*$V$7:$V$18)*4</f>
        <v>456</v>
      </c>
      <c r="L20" s="27">
        <f t="array" ref="L20">SUM(L7:L18*$V$7:$V$18)*4</f>
        <v>64</v>
      </c>
      <c r="M20" s="27">
        <f t="array" ref="M20">SUM(M7:M18*$V$7:$V$18)*4</f>
        <v>388</v>
      </c>
      <c r="N20" s="27">
        <f t="array" ref="N20">SUM(N7:N18*$V$7:$V$18)*4</f>
        <v>0</v>
      </c>
      <c r="O20" s="27">
        <f t="array" ref="O20">SUM(O7:O18*$V$7:$V$18)*4</f>
        <v>754</v>
      </c>
      <c r="P20" s="27">
        <f t="array" ref="P20">SUM(P7:P18*$V$7:$V$18)*4</f>
        <v>302</v>
      </c>
      <c r="Q20" s="27">
        <f t="array" ref="Q20">SUM(Q7:Q18*$V$7:$V$18)*4</f>
        <v>72</v>
      </c>
      <c r="R20" s="27">
        <f t="array" ref="R20">SUM(R7:R18*$V$7:$V$18)*4</f>
        <v>0</v>
      </c>
      <c r="S20" s="57">
        <f t="shared" si="0"/>
        <v>4804</v>
      </c>
      <c r="T20" s="58"/>
      <c r="U20" s="58"/>
      <c r="V20" s="55"/>
    </row>
    <row r="21" spans="1:26" ht="27" customHeight="1" x14ac:dyDescent="0.15">
      <c r="A21" s="57" t="s">
        <v>29</v>
      </c>
      <c r="B21" s="55"/>
      <c r="C21" s="27">
        <f>C19/C20</f>
        <v>0.83333333333333337</v>
      </c>
      <c r="D21" s="27">
        <f t="shared" ref="D21:S21" si="5">D19/D20</f>
        <v>0.9308176100628931</v>
      </c>
      <c r="E21" s="27">
        <f t="shared" si="5"/>
        <v>1.0098314606741574</v>
      </c>
      <c r="F21" s="27" t="e">
        <f t="shared" si="5"/>
        <v>#DIV/0!</v>
      </c>
      <c r="G21" s="27">
        <f t="shared" si="5"/>
        <v>1.0386666666666666</v>
      </c>
      <c r="H21" s="27">
        <f t="shared" si="5"/>
        <v>0.96022727272727271</v>
      </c>
      <c r="I21" s="27">
        <f t="shared" si="5"/>
        <v>1.0394021739130435</v>
      </c>
      <c r="J21" s="27" t="e">
        <f t="shared" si="5"/>
        <v>#DIV/0!</v>
      </c>
      <c r="K21" s="27">
        <f t="shared" si="5"/>
        <v>1.0219298245614035</v>
      </c>
      <c r="L21" s="27">
        <f t="shared" si="5"/>
        <v>0.9375</v>
      </c>
      <c r="M21" s="27">
        <f t="shared" si="5"/>
        <v>0.8260309278350515</v>
      </c>
      <c r="N21" s="27" t="e">
        <f t="shared" si="5"/>
        <v>#DIV/0!</v>
      </c>
      <c r="O21" s="27">
        <f t="shared" si="5"/>
        <v>0.99336870026525204</v>
      </c>
      <c r="P21" s="27">
        <f t="shared" si="5"/>
        <v>0.81953642384105962</v>
      </c>
      <c r="Q21" s="27">
        <f t="shared" si="5"/>
        <v>0.96527777777777779</v>
      </c>
      <c r="R21" s="27" t="e">
        <f t="shared" si="5"/>
        <v>#DIV/0!</v>
      </c>
      <c r="S21" s="57">
        <f t="shared" si="5"/>
        <v>0.95576602830974189</v>
      </c>
      <c r="T21" s="58"/>
      <c r="U21" s="58"/>
      <c r="V21" s="55"/>
    </row>
    <row r="22" spans="1:26" ht="27" customHeight="1" x14ac:dyDescent="0.15">
      <c r="A22" s="54" t="s">
        <v>30</v>
      </c>
      <c r="B22" s="55"/>
      <c r="C22" s="47">
        <f>SUM(C19:F19)/SUM(C20:F20)</f>
        <v>0.90562403697996918</v>
      </c>
      <c r="D22" s="48"/>
      <c r="E22" s="48"/>
      <c r="F22" s="49"/>
      <c r="G22" s="47">
        <f>SUM(G19:I19)/SUM(G20:I20)</f>
        <v>1.0200680272108844</v>
      </c>
      <c r="H22" s="48"/>
      <c r="I22" s="49"/>
      <c r="J22" s="30"/>
      <c r="K22" s="47">
        <f>SUM(K19:M19)/SUM(K20:M20)</f>
        <v>0.93226872246696035</v>
      </c>
      <c r="L22" s="48"/>
      <c r="M22" s="49"/>
      <c r="N22" s="30"/>
      <c r="O22" s="47">
        <f>SUM(O19:R19)/SUM(O20:R20)</f>
        <v>0.94503546099290781</v>
      </c>
      <c r="P22" s="48"/>
      <c r="Q22" s="48"/>
      <c r="R22" s="49"/>
      <c r="S22" s="57"/>
      <c r="T22" s="58"/>
      <c r="U22" s="58"/>
      <c r="V22" s="55"/>
    </row>
    <row r="23" spans="1:26" x14ac:dyDescent="0.15">
      <c r="A23" s="53" t="s">
        <v>34</v>
      </c>
      <c r="B23" s="6">
        <v>1</v>
      </c>
      <c r="C23" s="7">
        <f>INDEX(晚高峰!$K:$K,((ROW()-22)*4+2))</f>
        <v>33</v>
      </c>
      <c r="D23" s="7">
        <f>INDEX(晚高峰!$K:$K,((ROW()-22)*4+3))</f>
        <v>22.5</v>
      </c>
      <c r="E23" s="7">
        <f>INDEX(晚高峰!$K:$K,((ROW()-22)*4+4))</f>
        <v>25</v>
      </c>
      <c r="F23" s="7">
        <f>INDEX(晚高峰!$K:$K,((ROW()-22)*4+5))</f>
        <v>0</v>
      </c>
      <c r="G23" s="7">
        <f>INDEX(晚高峰!$X:$X,((ROW()-22)*4+2))</f>
        <v>52</v>
      </c>
      <c r="H23" s="7">
        <f>INDEX(晚高峰!$X:$X,((ROW()-22)*4+3))</f>
        <v>18.5</v>
      </c>
      <c r="I23" s="7">
        <f>INDEX(晚高峰!$X:$X,((ROW()-22)*4+4))</f>
        <v>27</v>
      </c>
      <c r="J23" s="7">
        <f>INDEX(晚高峰!$X:$X,((ROW()-22)*4+5))</f>
        <v>0</v>
      </c>
      <c r="K23" s="7">
        <f>INDEX(晚高峰!$K:$K,((ROW()-22)*4+61))</f>
        <v>48.5</v>
      </c>
      <c r="L23" s="7">
        <f>INDEX(晚高峰!$K:$K,((ROW()-22)*4+62))</f>
        <v>4</v>
      </c>
      <c r="M23" s="7">
        <f>INDEX(晚高峰!$K:$K,((ROW()-22)*4+63))</f>
        <v>29</v>
      </c>
      <c r="N23" s="7">
        <f>INDEX(晚高峰!$K:$K,((ROW()-22)*4+64))</f>
        <v>0</v>
      </c>
      <c r="O23" s="7">
        <f>INDEX(晚高峰!$X:$X,((ROW()-22)*4+61))</f>
        <v>60.5</v>
      </c>
      <c r="P23" s="7">
        <f>INDEX(晚高峰!$X:$X,((ROW()-22)*4+62))</f>
        <v>20</v>
      </c>
      <c r="Q23" s="7">
        <f>INDEX(晚高峰!$X:$X,((ROW()-22)*4+63))</f>
        <v>4.5</v>
      </c>
      <c r="R23" s="7">
        <f>INDEX(晚高峰!$X:$X,((ROW()-22)*4+64))</f>
        <v>0</v>
      </c>
      <c r="S23" s="8">
        <f t="shared" ref="S23:S36" si="6">SUM(C23:R23)</f>
        <v>344.5</v>
      </c>
      <c r="T23" s="8"/>
      <c r="U23" s="9">
        <f t="shared" ref="U23:U34" si="7">MAX($T$23:$T$34)</f>
        <v>1274</v>
      </c>
      <c r="V23" s="9">
        <f t="shared" ref="V23:V34" si="8">IF(T23=U23,1,IF(U23=T24,1,IF(U23=T25,1,0)))</f>
        <v>0</v>
      </c>
    </row>
    <row r="24" spans="1:26" x14ac:dyDescent="0.15">
      <c r="A24" s="53"/>
      <c r="B24" s="6">
        <v>2</v>
      </c>
      <c r="C24" s="7">
        <f>INDEX(晚高峰!$K:$K,((ROW()-22)*4+2))</f>
        <v>28.5</v>
      </c>
      <c r="D24" s="7">
        <f>INDEX(晚高峰!$K:$K,((ROW()-22)*4+3))</f>
        <v>23.5</v>
      </c>
      <c r="E24" s="7">
        <f>INDEX(晚高峰!$K:$K,((ROW()-22)*4+4))</f>
        <v>33.5</v>
      </c>
      <c r="F24" s="7">
        <f>INDEX(晚高峰!$K:$K,((ROW()-22)*4+5))</f>
        <v>0</v>
      </c>
      <c r="G24" s="7">
        <f>INDEX(晚高峰!$X:$X,((ROW()-22)*4+2))</f>
        <v>51.5</v>
      </c>
      <c r="H24" s="7">
        <f>INDEX(晚高峰!$X:$X,((ROW()-22)*4+3))</f>
        <v>22.5</v>
      </c>
      <c r="I24" s="7">
        <f>INDEX(晚高峰!$X:$X,((ROW()-22)*4+4))</f>
        <v>35.5</v>
      </c>
      <c r="J24" s="7">
        <f>INDEX(晚高峰!$X:$X,((ROW()-22)*4+5))</f>
        <v>0</v>
      </c>
      <c r="K24" s="7">
        <f>INDEX(晚高峰!$K:$K,((ROW()-22)*4+61))</f>
        <v>47</v>
      </c>
      <c r="L24" s="7">
        <f>INDEX(晚高峰!$K:$K,((ROW()-22)*4+62))</f>
        <v>6</v>
      </c>
      <c r="M24" s="7">
        <f>INDEX(晚高峰!$K:$K,((ROW()-22)*4+63))</f>
        <v>39</v>
      </c>
      <c r="N24" s="7">
        <f>INDEX(晚高峰!$K:$K,((ROW()-22)*4+64))</f>
        <v>0</v>
      </c>
      <c r="O24" s="7">
        <f>INDEX(晚高峰!$X:$X,((ROW()-22)*4+61))</f>
        <v>59.5</v>
      </c>
      <c r="P24" s="7">
        <f>INDEX(晚高峰!$X:$X,((ROW()-22)*4+62))</f>
        <v>27</v>
      </c>
      <c r="Q24" s="7">
        <f>INDEX(晚高峰!$X:$X,((ROW()-22)*4+63))</f>
        <v>7</v>
      </c>
      <c r="R24" s="7">
        <f>INDEX(晚高峰!$X:$X,((ROW()-22)*4+64))</f>
        <v>0</v>
      </c>
      <c r="S24" s="8">
        <f t="shared" si="6"/>
        <v>380.5</v>
      </c>
      <c r="T24" s="8"/>
      <c r="U24" s="9">
        <f t="shared" si="7"/>
        <v>1274</v>
      </c>
      <c r="V24" s="9">
        <f t="shared" si="8"/>
        <v>0</v>
      </c>
    </row>
    <row r="25" spans="1:26" x14ac:dyDescent="0.15">
      <c r="A25" s="53"/>
      <c r="B25" s="6">
        <v>3</v>
      </c>
      <c r="C25" s="7">
        <f>INDEX(晚高峰!$K:$K,((ROW()-22)*4+2))</f>
        <v>40.5</v>
      </c>
      <c r="D25" s="7">
        <f>INDEX(晚高峰!$K:$K,((ROW()-22)*4+3))</f>
        <v>24</v>
      </c>
      <c r="E25" s="7">
        <f>INDEX(晚高峰!$K:$K,((ROW()-22)*4+4))</f>
        <v>43</v>
      </c>
      <c r="F25" s="7">
        <f>INDEX(晚高峰!$K:$K,((ROW()-22)*4+5))</f>
        <v>0</v>
      </c>
      <c r="G25" s="7">
        <f>INDEX(晚高峰!$X:$X,((ROW()-22)*4+2))</f>
        <v>78.5</v>
      </c>
      <c r="H25" s="7">
        <f>INDEX(晚高峰!$X:$X,((ROW()-22)*4+3))</f>
        <v>16</v>
      </c>
      <c r="I25" s="7">
        <f>INDEX(晚高峰!$X:$X,((ROW()-22)*4+4))</f>
        <v>39</v>
      </c>
      <c r="J25" s="7">
        <f>INDEX(晚高峰!$X:$X,((ROW()-22)*4+5))</f>
        <v>0</v>
      </c>
      <c r="K25" s="7">
        <f>INDEX(晚高峰!$K:$K,((ROW()-22)*4+61))</f>
        <v>48.5</v>
      </c>
      <c r="L25" s="7">
        <f>INDEX(晚高峰!$K:$K,((ROW()-22)*4+62))</f>
        <v>12</v>
      </c>
      <c r="M25" s="7">
        <f>INDEX(晚高峰!$K:$K,((ROW()-22)*4+63))</f>
        <v>28</v>
      </c>
      <c r="N25" s="7">
        <f>INDEX(晚高峰!$K:$K,((ROW()-22)*4+64))</f>
        <v>0</v>
      </c>
      <c r="O25" s="7">
        <f>INDEX(晚高峰!$X:$X,((ROW()-22)*4+61))</f>
        <v>63.5</v>
      </c>
      <c r="P25" s="7">
        <f>INDEX(晚高峰!$X:$X,((ROW()-22)*4+62))</f>
        <v>29</v>
      </c>
      <c r="Q25" s="7">
        <f>INDEX(晚高峰!$X:$X,((ROW()-22)*4+63))</f>
        <v>1.5</v>
      </c>
      <c r="R25" s="7">
        <f>INDEX(晚高峰!$X:$X,((ROW()-22)*4+64))</f>
        <v>0</v>
      </c>
      <c r="S25" s="8">
        <f t="shared" si="6"/>
        <v>423.5</v>
      </c>
      <c r="T25" s="8">
        <f t="shared" ref="T25:T34" si="9">SUM(S23:S25)</f>
        <v>1148.5</v>
      </c>
      <c r="U25" s="9">
        <f t="shared" si="7"/>
        <v>1274</v>
      </c>
      <c r="V25" s="9">
        <f t="shared" si="8"/>
        <v>1</v>
      </c>
    </row>
    <row r="26" spans="1:26" x14ac:dyDescent="0.15">
      <c r="A26" s="53"/>
      <c r="B26" s="6">
        <v>4</v>
      </c>
      <c r="C26" s="7">
        <f>INDEX(晚高峰!$K:$K,((ROW()-22)*4+2))</f>
        <v>40</v>
      </c>
      <c r="D26" s="7">
        <f>INDEX(晚高峰!$K:$K,((ROW()-22)*4+3))</f>
        <v>23</v>
      </c>
      <c r="E26" s="7">
        <f>INDEX(晚高峰!$K:$K,((ROW()-22)*4+4))</f>
        <v>35</v>
      </c>
      <c r="F26" s="7">
        <f>INDEX(晚高峰!$K:$K,((ROW()-22)*4+5))</f>
        <v>0</v>
      </c>
      <c r="G26" s="7">
        <f>INDEX(晚高峰!$X:$X,((ROW()-22)*4+2))</f>
        <v>65</v>
      </c>
      <c r="H26" s="7">
        <f>INDEX(晚高峰!$X:$X,((ROW()-22)*4+3))</f>
        <v>22.5</v>
      </c>
      <c r="I26" s="7">
        <f>INDEX(晚高峰!$X:$X,((ROW()-22)*4+4))</f>
        <v>32</v>
      </c>
      <c r="J26" s="7">
        <f>INDEX(晚高峰!$X:$X,((ROW()-22)*4+5))</f>
        <v>0</v>
      </c>
      <c r="K26" s="7">
        <f>INDEX(晚高峰!$K:$K,((ROW()-22)*4+61))</f>
        <v>61.5</v>
      </c>
      <c r="L26" s="7">
        <f>INDEX(晚高峰!$K:$K,((ROW()-22)*4+62))</f>
        <v>11</v>
      </c>
      <c r="M26" s="7">
        <f>INDEX(晚高峰!$K:$K,((ROW()-22)*4+63))</f>
        <v>42</v>
      </c>
      <c r="N26" s="7">
        <f>INDEX(晚高峰!$K:$K,((ROW()-22)*4+64))</f>
        <v>0</v>
      </c>
      <c r="O26" s="7">
        <f>INDEX(晚高峰!$X:$X,((ROW()-22)*4+61))</f>
        <v>56.5</v>
      </c>
      <c r="P26" s="7">
        <f>INDEX(晚高峰!$X:$X,((ROW()-22)*4+62))</f>
        <v>29.5</v>
      </c>
      <c r="Q26" s="7">
        <f>INDEX(晚高峰!$X:$X,((ROW()-22)*4+63))</f>
        <v>3.5</v>
      </c>
      <c r="R26" s="7">
        <f>INDEX(晚高峰!$X:$X,((ROW()-22)*4+64))</f>
        <v>0</v>
      </c>
      <c r="S26" s="8">
        <f t="shared" si="6"/>
        <v>421.5</v>
      </c>
      <c r="T26" s="8">
        <f t="shared" si="9"/>
        <v>1225.5</v>
      </c>
      <c r="U26" s="9">
        <f t="shared" si="7"/>
        <v>1274</v>
      </c>
      <c r="V26" s="9">
        <f t="shared" si="8"/>
        <v>1</v>
      </c>
    </row>
    <row r="27" spans="1:26" x14ac:dyDescent="0.15">
      <c r="A27" s="53"/>
      <c r="B27" s="6">
        <v>5</v>
      </c>
      <c r="C27" s="7">
        <f>INDEX(晚高峰!$K:$K,((ROW()-22)*4+2))</f>
        <v>45</v>
      </c>
      <c r="D27" s="7">
        <f>INDEX(晚高峰!$K:$K,((ROW()-22)*4+3))</f>
        <v>42.5</v>
      </c>
      <c r="E27" s="7">
        <f>INDEX(晚高峰!$K:$K,((ROW()-22)*4+4))</f>
        <v>38.5</v>
      </c>
      <c r="F27" s="7">
        <f>INDEX(晚高峰!$K:$K,((ROW()-22)*4+5))</f>
        <v>0</v>
      </c>
      <c r="G27" s="7">
        <f>INDEX(晚高峰!$X:$X,((ROW()-22)*4+2))</f>
        <v>53.5</v>
      </c>
      <c r="H27" s="7">
        <f>INDEX(晚高峰!$X:$X,((ROW()-22)*4+3))</f>
        <v>24</v>
      </c>
      <c r="I27" s="7">
        <f>INDEX(晚高峰!$X:$X,((ROW()-22)*4+4))</f>
        <v>33</v>
      </c>
      <c r="J27" s="7">
        <f>INDEX(晚高峰!$X:$X,((ROW()-22)*4+5))</f>
        <v>0</v>
      </c>
      <c r="K27" s="7">
        <f>INDEX(晚高峰!$K:$K,((ROW()-22)*4+61))</f>
        <v>47</v>
      </c>
      <c r="L27" s="7">
        <f>INDEX(晚高峰!$K:$K,((ROW()-22)*4+62))</f>
        <v>2.5</v>
      </c>
      <c r="M27" s="7">
        <f>INDEX(晚高峰!$K:$K,((ROW()-22)*4+63))</f>
        <v>48.5</v>
      </c>
      <c r="N27" s="7">
        <f>INDEX(晚高峰!$K:$K,((ROW()-22)*4+64))</f>
        <v>0</v>
      </c>
      <c r="O27" s="7">
        <f>INDEX(晚高峰!$X:$X,((ROW()-22)*4+61))</f>
        <v>55</v>
      </c>
      <c r="P27" s="7">
        <f>INDEX(晚高峰!$X:$X,((ROW()-22)*4+62))</f>
        <v>34</v>
      </c>
      <c r="Q27" s="7">
        <f>INDEX(晚高峰!$X:$X,((ROW()-22)*4+63))</f>
        <v>5.5</v>
      </c>
      <c r="R27" s="7">
        <f>INDEX(晚高峰!$X:$X,((ROW()-22)*4+64))</f>
        <v>0</v>
      </c>
      <c r="S27" s="8">
        <f t="shared" si="6"/>
        <v>429</v>
      </c>
      <c r="T27" s="8">
        <f t="shared" si="9"/>
        <v>1274</v>
      </c>
      <c r="U27" s="9">
        <f t="shared" si="7"/>
        <v>1274</v>
      </c>
      <c r="V27" s="9">
        <f t="shared" si="8"/>
        <v>1</v>
      </c>
    </row>
    <row r="28" spans="1:26" x14ac:dyDescent="0.15">
      <c r="A28" s="53"/>
      <c r="B28" s="6">
        <v>6</v>
      </c>
      <c r="C28" s="7">
        <f>INDEX(晚高峰!$K:$K,((ROW()-22)*4+2))</f>
        <v>34</v>
      </c>
      <c r="D28" s="7">
        <f>INDEX(晚高峰!$K:$K,((ROW()-22)*4+3))</f>
        <v>21</v>
      </c>
      <c r="E28" s="7">
        <f>INDEX(晚高峰!$K:$K,((ROW()-22)*4+4))</f>
        <v>32</v>
      </c>
      <c r="F28" s="7">
        <f>INDEX(晚高峰!$K:$K,((ROW()-22)*4+5))</f>
        <v>0</v>
      </c>
      <c r="G28" s="7">
        <f>INDEX(晚高峰!$X:$X,((ROW()-22)*4+2))</f>
        <v>63</v>
      </c>
      <c r="H28" s="7">
        <f>INDEX(晚高峰!$X:$X,((ROW()-22)*4+3))</f>
        <v>21</v>
      </c>
      <c r="I28" s="7">
        <f>INDEX(晚高峰!$X:$X,((ROW()-22)*4+4))</f>
        <v>34</v>
      </c>
      <c r="J28" s="7">
        <f>INDEX(晚高峰!$X:$X,((ROW()-22)*4+5))</f>
        <v>0</v>
      </c>
      <c r="K28" s="7">
        <f>INDEX(晚高峰!$K:$K,((ROW()-22)*4+61))</f>
        <v>53.5</v>
      </c>
      <c r="L28" s="7">
        <f>INDEX(晚高峰!$K:$K,((ROW()-22)*4+62))</f>
        <v>2.5</v>
      </c>
      <c r="M28" s="7">
        <f>INDEX(晚高峰!$K:$K,((ROW()-22)*4+63))</f>
        <v>36</v>
      </c>
      <c r="N28" s="7">
        <f>INDEX(晚高峰!$K:$K,((ROW()-22)*4+64))</f>
        <v>0</v>
      </c>
      <c r="O28" s="7">
        <f>INDEX(晚高峰!$X:$X,((ROW()-22)*4+61))</f>
        <v>63.5</v>
      </c>
      <c r="P28" s="7">
        <f>INDEX(晚高峰!$X:$X,((ROW()-22)*4+62))</f>
        <v>40.5</v>
      </c>
      <c r="Q28" s="7">
        <f>INDEX(晚高峰!$X:$X,((ROW()-22)*4+63))</f>
        <v>5.5</v>
      </c>
      <c r="R28" s="7">
        <f>INDEX(晚高峰!$X:$X,((ROW()-22)*4+64))</f>
        <v>0</v>
      </c>
      <c r="S28" s="8">
        <f t="shared" si="6"/>
        <v>406.5</v>
      </c>
      <c r="T28" s="8">
        <f t="shared" si="9"/>
        <v>1257</v>
      </c>
      <c r="U28" s="9">
        <f t="shared" si="7"/>
        <v>1274</v>
      </c>
      <c r="V28" s="9">
        <f t="shared" si="8"/>
        <v>0</v>
      </c>
    </row>
    <row r="29" spans="1:26" x14ac:dyDescent="0.15">
      <c r="A29" s="53"/>
      <c r="B29" s="6">
        <v>7</v>
      </c>
      <c r="C29" s="7">
        <f>INDEX(晚高峰!$K:$K,((ROW()-22)*4+2))</f>
        <v>35.5</v>
      </c>
      <c r="D29" s="7">
        <f>INDEX(晚高峰!$K:$K,((ROW()-22)*4+3))</f>
        <v>35.5</v>
      </c>
      <c r="E29" s="7">
        <f>INDEX(晚高峰!$K:$K,((ROW()-22)*4+4))</f>
        <v>42.5</v>
      </c>
      <c r="F29" s="7">
        <f>INDEX(晚高峰!$K:$K,((ROW()-22)*4+5))</f>
        <v>0</v>
      </c>
      <c r="G29" s="7">
        <f>INDEX(晚高峰!$X:$X,((ROW()-22)*4+2))</f>
        <v>53.5</v>
      </c>
      <c r="H29" s="7">
        <f>INDEX(晚高峰!$X:$X,((ROW()-22)*4+3))</f>
        <v>24</v>
      </c>
      <c r="I29" s="7">
        <f>INDEX(晚高峰!$X:$X,((ROW()-22)*4+4))</f>
        <v>49.5</v>
      </c>
      <c r="J29" s="7">
        <f>INDEX(晚高峰!$X:$X,((ROW()-22)*4+5))</f>
        <v>0</v>
      </c>
      <c r="K29" s="7">
        <f>INDEX(晚高峰!$K:$K,((ROW()-22)*4+61))</f>
        <v>33</v>
      </c>
      <c r="L29" s="7">
        <f>INDEX(晚高峰!$K:$K,((ROW()-22)*4+62))</f>
        <v>6</v>
      </c>
      <c r="M29" s="7">
        <f>INDEX(晚高峰!$K:$K,((ROW()-22)*4+63))</f>
        <v>33.5</v>
      </c>
      <c r="N29" s="7">
        <f>INDEX(晚高峰!$K:$K,((ROW()-22)*4+64))</f>
        <v>0</v>
      </c>
      <c r="O29" s="7">
        <f>INDEX(晚高峰!$X:$X,((ROW()-22)*4+61))</f>
        <v>66.5</v>
      </c>
      <c r="P29" s="7">
        <f>INDEX(晚高峰!$X:$X,((ROW()-22)*4+62))</f>
        <v>33</v>
      </c>
      <c r="Q29" s="7">
        <f>INDEX(晚高峰!$X:$X,((ROW()-22)*4+63))</f>
        <v>4.5</v>
      </c>
      <c r="R29" s="7">
        <f>INDEX(晚高峰!$X:$X,((ROW()-22)*4+64))</f>
        <v>0</v>
      </c>
      <c r="S29" s="8">
        <f t="shared" si="6"/>
        <v>417</v>
      </c>
      <c r="T29" s="8">
        <f t="shared" si="9"/>
        <v>1252.5</v>
      </c>
      <c r="U29" s="9">
        <f t="shared" si="7"/>
        <v>1274</v>
      </c>
      <c r="V29" s="9">
        <f t="shared" si="8"/>
        <v>0</v>
      </c>
    </row>
    <row r="30" spans="1:26" x14ac:dyDescent="0.15">
      <c r="A30" s="53"/>
      <c r="B30" s="6">
        <v>8</v>
      </c>
      <c r="C30" s="7">
        <f>INDEX(晚高峰!$K:$K,((ROW()-22)*4+2))</f>
        <v>39</v>
      </c>
      <c r="D30" s="7">
        <f>INDEX(晚高峰!$K:$K,((ROW()-22)*4+3))</f>
        <v>31.5</v>
      </c>
      <c r="E30" s="7">
        <f>INDEX(晚高峰!$K:$K,((ROW()-22)*4+4))</f>
        <v>39</v>
      </c>
      <c r="F30" s="7">
        <f>INDEX(晚高峰!$K:$K,((ROW()-22)*4+5))</f>
        <v>0</v>
      </c>
      <c r="G30" s="7">
        <f>INDEX(晚高峰!$X:$X,((ROW()-22)*4+2))</f>
        <v>58.5</v>
      </c>
      <c r="H30" s="7">
        <f>INDEX(晚高峰!$X:$X,((ROW()-22)*4+3))</f>
        <v>24</v>
      </c>
      <c r="I30" s="7">
        <f>INDEX(晚高峰!$X:$X,((ROW()-22)*4+4))</f>
        <v>37.5</v>
      </c>
      <c r="J30" s="7">
        <f>INDEX(晚高峰!$X:$X,((ROW()-22)*4+5))</f>
        <v>0</v>
      </c>
      <c r="K30" s="7">
        <f>INDEX(晚高峰!$K:$K,((ROW()-22)*4+61))</f>
        <v>41.5</v>
      </c>
      <c r="L30" s="7">
        <f>INDEX(晚高峰!$K:$K,((ROW()-22)*4+62))</f>
        <v>6.5</v>
      </c>
      <c r="M30" s="7">
        <f>INDEX(晚高峰!$K:$K,((ROW()-22)*4+63))</f>
        <v>39</v>
      </c>
      <c r="N30" s="7">
        <f>INDEX(晚高峰!$K:$K,((ROW()-22)*4+64))</f>
        <v>0</v>
      </c>
      <c r="O30" s="7">
        <f>INDEX(晚高峰!$X:$X,((ROW()-22)*4+61))</f>
        <v>44.5</v>
      </c>
      <c r="P30" s="7">
        <f>INDEX(晚高峰!$X:$X,((ROW()-22)*4+62))</f>
        <v>19.5</v>
      </c>
      <c r="Q30" s="7">
        <f>INDEX(晚高峰!$X:$X,((ROW()-22)*4+63))</f>
        <v>5.5</v>
      </c>
      <c r="R30" s="7">
        <f>INDEX(晚高峰!$X:$X,((ROW()-22)*4+64))</f>
        <v>0</v>
      </c>
      <c r="S30" s="8">
        <f t="shared" si="6"/>
        <v>386</v>
      </c>
      <c r="T30" s="8">
        <f t="shared" si="9"/>
        <v>1209.5</v>
      </c>
      <c r="U30" s="9">
        <f t="shared" si="7"/>
        <v>1274</v>
      </c>
      <c r="V30" s="9">
        <f t="shared" si="8"/>
        <v>0</v>
      </c>
    </row>
    <row r="31" spans="1:26" x14ac:dyDescent="0.15">
      <c r="A31" s="53"/>
      <c r="B31" s="6">
        <v>9</v>
      </c>
      <c r="C31" s="7">
        <f>INDEX(晚高峰!$K:$K,((ROW()-22)*4+2))</f>
        <v>28.5</v>
      </c>
      <c r="D31" s="7">
        <f>INDEX(晚高峰!$K:$K,((ROW()-22)*4+3))</f>
        <v>39</v>
      </c>
      <c r="E31" s="7">
        <f>INDEX(晚高峰!$K:$K,((ROW()-22)*4+4))</f>
        <v>37.5</v>
      </c>
      <c r="F31" s="7">
        <f>INDEX(晚高峰!$K:$K,((ROW()-22)*4+5))</f>
        <v>0</v>
      </c>
      <c r="G31" s="7">
        <f>INDEX(晚高峰!$X:$X,((ROW()-22)*4+2))</f>
        <v>60.5</v>
      </c>
      <c r="H31" s="7">
        <f>INDEX(晚高峰!$X:$X,((ROW()-22)*4+3))</f>
        <v>20</v>
      </c>
      <c r="I31" s="7">
        <f>INDEX(晚高峰!$X:$X,((ROW()-22)*4+4))</f>
        <v>23</v>
      </c>
      <c r="J31" s="7">
        <f>INDEX(晚高峰!$X:$X,((ROW()-22)*4+5))</f>
        <v>0</v>
      </c>
      <c r="K31" s="7">
        <f>INDEX(晚高峰!$K:$K,((ROW()-22)*4+61))</f>
        <v>36.5</v>
      </c>
      <c r="L31" s="7">
        <f>INDEX(晚高峰!$K:$K,((ROW()-22)*4+62))</f>
        <v>6.5</v>
      </c>
      <c r="M31" s="7">
        <f>INDEX(晚高峰!$K:$K,((ROW()-22)*4+63))</f>
        <v>32</v>
      </c>
      <c r="N31" s="7">
        <f>INDEX(晚高峰!$K:$K,((ROW()-22)*4+64))</f>
        <v>0</v>
      </c>
      <c r="O31" s="7">
        <f>INDEX(晚高峰!$X:$X,((ROW()-22)*4+61))</f>
        <v>65.5</v>
      </c>
      <c r="P31" s="7">
        <f>INDEX(晚高峰!$X:$X,((ROW()-22)*4+62))</f>
        <v>29</v>
      </c>
      <c r="Q31" s="7">
        <f>INDEX(晚高峰!$X:$X,((ROW()-22)*4+63))</f>
        <v>5</v>
      </c>
      <c r="R31" s="7">
        <f>INDEX(晚高峰!$X:$X,((ROW()-22)*4+64))</f>
        <v>0</v>
      </c>
      <c r="S31" s="8">
        <f t="shared" si="6"/>
        <v>383</v>
      </c>
      <c r="T31" s="8">
        <f t="shared" si="9"/>
        <v>1186</v>
      </c>
      <c r="U31" s="9">
        <f t="shared" si="7"/>
        <v>1274</v>
      </c>
      <c r="V31" s="9">
        <f t="shared" si="8"/>
        <v>0</v>
      </c>
    </row>
    <row r="32" spans="1:26" x14ac:dyDescent="0.15">
      <c r="A32" s="53"/>
      <c r="B32" s="6">
        <v>10</v>
      </c>
      <c r="C32" s="7">
        <f>INDEX(晚高峰!$K:$K,((ROW()-22)*4+2))</f>
        <v>35.5</v>
      </c>
      <c r="D32" s="7">
        <f>INDEX(晚高峰!$K:$K,((ROW()-22)*4+3))</f>
        <v>25.5</v>
      </c>
      <c r="E32" s="7">
        <f>INDEX(晚高峰!$K:$K,((ROW()-22)*4+4))</f>
        <v>40.5</v>
      </c>
      <c r="F32" s="7">
        <f>INDEX(晚高峰!$K:$K,((ROW()-22)*4+5))</f>
        <v>0</v>
      </c>
      <c r="G32" s="7">
        <f>INDEX(晚高峰!$X:$X,((ROW()-22)*4+2))</f>
        <v>46.5</v>
      </c>
      <c r="H32" s="7">
        <f>INDEX(晚高峰!$X:$X,((ROW()-22)*4+3))</f>
        <v>17</v>
      </c>
      <c r="I32" s="7">
        <f>INDEX(晚高峰!$X:$X,((ROW()-22)*4+4))</f>
        <v>38.5</v>
      </c>
      <c r="J32" s="7">
        <f>INDEX(晚高峰!$X:$X,((ROW()-22)*4+5))</f>
        <v>0</v>
      </c>
      <c r="K32" s="7">
        <f>INDEX(晚高峰!$K:$K,((ROW()-22)*4+61))</f>
        <v>43.5</v>
      </c>
      <c r="L32" s="7">
        <f>INDEX(晚高峰!$K:$K,((ROW()-22)*4+62))</f>
        <v>4.5</v>
      </c>
      <c r="M32" s="7">
        <f>INDEX(晚高峰!$K:$K,((ROW()-22)*4+63))</f>
        <v>28.5</v>
      </c>
      <c r="N32" s="7">
        <f>INDEX(晚高峰!$K:$K,((ROW()-22)*4+64))</f>
        <v>0</v>
      </c>
      <c r="O32" s="7">
        <f>INDEX(晚高峰!$X:$X,((ROW()-22)*4+61))</f>
        <v>67</v>
      </c>
      <c r="P32" s="7">
        <f>INDEX(晚高峰!$X:$X,((ROW()-22)*4+62))</f>
        <v>29.5</v>
      </c>
      <c r="Q32" s="7">
        <f>INDEX(晚高峰!$X:$X,((ROW()-22)*4+63))</f>
        <v>4</v>
      </c>
      <c r="R32" s="7">
        <f>INDEX(晚高峰!$X:$X,((ROW()-22)*4+64))</f>
        <v>0</v>
      </c>
      <c r="S32" s="8">
        <f t="shared" si="6"/>
        <v>380.5</v>
      </c>
      <c r="T32" s="8">
        <f t="shared" si="9"/>
        <v>1149.5</v>
      </c>
      <c r="U32" s="9">
        <f t="shared" si="7"/>
        <v>1274</v>
      </c>
      <c r="V32" s="9">
        <f t="shared" si="8"/>
        <v>0</v>
      </c>
    </row>
    <row r="33" spans="1:26" x14ac:dyDescent="0.15">
      <c r="A33" s="53"/>
      <c r="B33" s="6">
        <v>11</v>
      </c>
      <c r="C33" s="7">
        <f>INDEX(晚高峰!$K:$K,((ROW()-22)*4+2))</f>
        <v>39.5</v>
      </c>
      <c r="D33" s="7">
        <f>INDEX(晚高峰!$K:$K,((ROW()-22)*4+3))</f>
        <v>21.5</v>
      </c>
      <c r="E33" s="7">
        <f>INDEX(晚高峰!$K:$K,((ROW()-22)*4+4))</f>
        <v>38</v>
      </c>
      <c r="F33" s="7">
        <f>INDEX(晚高峰!$K:$K,((ROW()-22)*4+5))</f>
        <v>0</v>
      </c>
      <c r="G33" s="7">
        <f>INDEX(晚高峰!$X:$X,((ROW()-22)*4+2))</f>
        <v>51.5</v>
      </c>
      <c r="H33" s="7">
        <f>INDEX(晚高峰!$X:$X,((ROW()-22)*4+3))</f>
        <v>20.5</v>
      </c>
      <c r="I33" s="7">
        <f>INDEX(晚高峰!$X:$X,((ROW()-22)*4+4))</f>
        <v>30</v>
      </c>
      <c r="J33" s="7">
        <f>INDEX(晚高峰!$X:$X,((ROW()-22)*4+5))</f>
        <v>0</v>
      </c>
      <c r="K33" s="7">
        <f>INDEX(晚高峰!$K:$K,((ROW()-22)*4+61))</f>
        <v>36.5</v>
      </c>
      <c r="L33" s="7">
        <f>INDEX(晚高峰!$K:$K,((ROW()-22)*4+62))</f>
        <v>6.5</v>
      </c>
      <c r="M33" s="7">
        <f>INDEX(晚高峰!$K:$K,((ROW()-22)*4+63))</f>
        <v>29</v>
      </c>
      <c r="N33" s="7">
        <f>INDEX(晚高峰!$K:$K,((ROW()-22)*4+64))</f>
        <v>0</v>
      </c>
      <c r="O33" s="7">
        <f>INDEX(晚高峰!$X:$X,((ROW()-22)*4+61))</f>
        <v>32.5</v>
      </c>
      <c r="P33" s="7">
        <f>INDEX(晚高峰!$X:$X,((ROW()-22)*4+62))</f>
        <v>31.5</v>
      </c>
      <c r="Q33" s="7">
        <f>INDEX(晚高峰!$X:$X,((ROW()-22)*4+63))</f>
        <v>3.5</v>
      </c>
      <c r="R33" s="7">
        <f>INDEX(晚高峰!$X:$X,((ROW()-22)*4+64))</f>
        <v>0</v>
      </c>
      <c r="S33" s="8">
        <f t="shared" si="6"/>
        <v>340.5</v>
      </c>
      <c r="T33" s="8">
        <f t="shared" si="9"/>
        <v>1104</v>
      </c>
      <c r="U33" s="9">
        <f t="shared" si="7"/>
        <v>1274</v>
      </c>
      <c r="V33" s="9">
        <f t="shared" si="8"/>
        <v>0</v>
      </c>
    </row>
    <row r="34" spans="1:26" x14ac:dyDescent="0.15">
      <c r="A34" s="53"/>
      <c r="B34" s="6">
        <v>12</v>
      </c>
      <c r="C34" s="7">
        <f>INDEX(晚高峰!$K:$K,((ROW()-22)*4+2))</f>
        <v>20.5</v>
      </c>
      <c r="D34" s="7">
        <f>INDEX(晚高峰!$K:$K,((ROW()-22)*4+3))</f>
        <v>34</v>
      </c>
      <c r="E34" s="7">
        <f>INDEX(晚高峰!$K:$K,((ROW()-22)*4+4))</f>
        <v>28</v>
      </c>
      <c r="F34" s="7">
        <f>INDEX(晚高峰!$K:$K,((ROW()-22)*4+5))</f>
        <v>0</v>
      </c>
      <c r="G34" s="7">
        <f>INDEX(晚高峰!$X:$X,((ROW()-22)*4+2))</f>
        <v>39.5</v>
      </c>
      <c r="H34" s="7">
        <f>INDEX(晚高峰!$X:$X,((ROW()-22)*4+3))</f>
        <v>21.5</v>
      </c>
      <c r="I34" s="7">
        <f>INDEX(晚高峰!$X:$X,((ROW()-22)*4+4))</f>
        <v>23</v>
      </c>
      <c r="J34" s="7">
        <f>INDEX(晚高峰!$X:$X,((ROW()-22)*4+5))</f>
        <v>0</v>
      </c>
      <c r="K34" s="7">
        <f>INDEX(晚高峰!$K:$K,((ROW()-22)*4+61))</f>
        <v>34.5</v>
      </c>
      <c r="L34" s="7">
        <f>INDEX(晚高峰!$K:$K,((ROW()-22)*4+62))</f>
        <v>1.5</v>
      </c>
      <c r="M34" s="7">
        <f>INDEX(晚高峰!$K:$K,((ROW()-22)*4+63))</f>
        <v>29.5</v>
      </c>
      <c r="N34" s="7">
        <f>INDEX(晚高峰!$K:$K,((ROW()-22)*4+64))</f>
        <v>0</v>
      </c>
      <c r="O34" s="7">
        <f>INDEX(晚高峰!$X:$X,((ROW()-22)*4+61))</f>
        <v>50</v>
      </c>
      <c r="P34" s="7">
        <f>INDEX(晚高峰!$X:$X,((ROW()-22)*4+62))</f>
        <v>24</v>
      </c>
      <c r="Q34" s="7">
        <f>INDEX(晚高峰!$X:$X,((ROW()-22)*4+63))</f>
        <v>5.5</v>
      </c>
      <c r="R34" s="7">
        <f>INDEX(晚高峰!$X:$X,((ROW()-22)*4+64))</f>
        <v>0</v>
      </c>
      <c r="S34" s="8">
        <f t="shared" si="6"/>
        <v>311.5</v>
      </c>
      <c r="T34" s="8">
        <f t="shared" si="9"/>
        <v>1032.5</v>
      </c>
      <c r="U34" s="9">
        <f t="shared" si="7"/>
        <v>1274</v>
      </c>
      <c r="V34" s="9">
        <f t="shared" si="8"/>
        <v>0</v>
      </c>
    </row>
    <row r="35" spans="1:26" s="1" customFormat="1" ht="27" customHeight="1" x14ac:dyDescent="0.15">
      <c r="A35" s="56" t="s">
        <v>35</v>
      </c>
      <c r="B35" s="55"/>
      <c r="C35" s="26">
        <f t="shared" ref="C35:R35" si="10">SUM(C23:C34)</f>
        <v>419.5</v>
      </c>
      <c r="D35" s="26">
        <f t="shared" si="10"/>
        <v>343.5</v>
      </c>
      <c r="E35" s="26">
        <f t="shared" si="10"/>
        <v>432.5</v>
      </c>
      <c r="F35" s="26">
        <f t="shared" si="10"/>
        <v>0</v>
      </c>
      <c r="G35" s="26">
        <f t="shared" si="10"/>
        <v>673.5</v>
      </c>
      <c r="H35" s="26">
        <f t="shared" si="10"/>
        <v>251.5</v>
      </c>
      <c r="I35" s="26">
        <f t="shared" si="10"/>
        <v>402</v>
      </c>
      <c r="J35" s="26">
        <f t="shared" si="10"/>
        <v>0</v>
      </c>
      <c r="K35" s="26">
        <f t="shared" si="10"/>
        <v>531.5</v>
      </c>
      <c r="L35" s="26">
        <f t="shared" si="10"/>
        <v>69.5</v>
      </c>
      <c r="M35" s="27">
        <f t="shared" si="10"/>
        <v>414</v>
      </c>
      <c r="N35" s="27">
        <f t="shared" si="10"/>
        <v>0</v>
      </c>
      <c r="O35" s="27">
        <f t="shared" si="10"/>
        <v>684.5</v>
      </c>
      <c r="P35" s="27">
        <f t="shared" si="10"/>
        <v>346.5</v>
      </c>
      <c r="Q35" s="27">
        <f t="shared" si="10"/>
        <v>55.5</v>
      </c>
      <c r="R35" s="27">
        <f t="shared" si="10"/>
        <v>0</v>
      </c>
      <c r="S35" s="52">
        <f t="shared" si="6"/>
        <v>4624</v>
      </c>
      <c r="T35" s="52"/>
      <c r="U35" s="52"/>
      <c r="V35" s="52"/>
      <c r="W35" s="2"/>
      <c r="X35" s="2"/>
      <c r="Y35" s="2"/>
      <c r="Z35" s="2"/>
    </row>
    <row r="36" spans="1:26" ht="30" customHeight="1" x14ac:dyDescent="0.15">
      <c r="A36" s="52" t="s">
        <v>28</v>
      </c>
      <c r="B36" s="52"/>
      <c r="C36" s="28">
        <f t="array" ref="C36">SUM(C23:C34*$V$23:$V$34)*4</f>
        <v>502</v>
      </c>
      <c r="D36" s="28">
        <f t="array" ref="D36">SUM(D23:D34*$V$23:$V$34)*4</f>
        <v>358</v>
      </c>
      <c r="E36" s="27">
        <f t="array" ref="E36">SUM(E23:E34*$V$23:$V$34)*4</f>
        <v>466</v>
      </c>
      <c r="F36" s="27">
        <f t="array" ref="F36">SUM(F23:F34*$V$23:$V$34)*4</f>
        <v>0</v>
      </c>
      <c r="G36" s="27">
        <f t="array" ref="G36">SUM(G23:G34*$V$23:$V$34)*4</f>
        <v>788</v>
      </c>
      <c r="H36" s="27">
        <f t="array" ref="H36">SUM(H23:H34*$V$23:$V$34)*4</f>
        <v>250</v>
      </c>
      <c r="I36" s="27">
        <f t="array" ref="I36">SUM(I23:I34*$V$23:$V$34)*4</f>
        <v>416</v>
      </c>
      <c r="J36" s="27">
        <f t="array" ref="J36">SUM(J23:J34*$V$23:$V$34)*4</f>
        <v>0</v>
      </c>
      <c r="K36" s="27">
        <f t="array" ref="K36">SUM(K23:K34*$V$23:$V$34)*4</f>
        <v>628</v>
      </c>
      <c r="L36" s="27">
        <f t="array" ref="L36">SUM(L23:L34*$V$23:$V$34)*4</f>
        <v>102</v>
      </c>
      <c r="M36" s="27">
        <f t="array" ref="M36">SUM(M23:M34*$V$23:$V$34)*4</f>
        <v>474</v>
      </c>
      <c r="N36" s="27">
        <f t="array" ref="N36">SUM(N23:N34*$V$23:$V$34)*4</f>
        <v>0</v>
      </c>
      <c r="O36" s="27">
        <f t="array" ref="O36">SUM(O23:O34*$V$23:$V$34)*4</f>
        <v>700</v>
      </c>
      <c r="P36" s="27">
        <f t="array" ref="P36">SUM(P23:P34*$V$23:$V$34)*4</f>
        <v>370</v>
      </c>
      <c r="Q36" s="27">
        <f t="array" ref="Q36">SUM(Q23:Q34*$V$23:$V$34)*4</f>
        <v>42</v>
      </c>
      <c r="R36" s="27">
        <f t="array" ref="R36">SUM(R23:R34*$V$23:$V$34)*4</f>
        <v>0</v>
      </c>
      <c r="S36" s="47">
        <f t="shared" si="6"/>
        <v>5096</v>
      </c>
      <c r="T36" s="48"/>
      <c r="U36" s="48"/>
      <c r="V36" s="48"/>
    </row>
    <row r="37" spans="1:26" ht="20.25" customHeight="1" x14ac:dyDescent="0.15">
      <c r="A37" s="52" t="s">
        <v>29</v>
      </c>
      <c r="B37" s="52"/>
      <c r="C37" s="29">
        <f t="shared" ref="C37:R37" si="11">MAX(C35:C35)/C36</f>
        <v>0.83565737051792832</v>
      </c>
      <c r="D37" s="29">
        <f t="shared" si="11"/>
        <v>0.95949720670391059</v>
      </c>
      <c r="E37" s="29">
        <f t="shared" si="11"/>
        <v>0.92811158798283266</v>
      </c>
      <c r="F37" s="29" t="e">
        <f t="shared" si="11"/>
        <v>#DIV/0!</v>
      </c>
      <c r="G37" s="29">
        <f t="shared" si="11"/>
        <v>0.85469543147208127</v>
      </c>
      <c r="H37" s="29">
        <f t="shared" si="11"/>
        <v>1.006</v>
      </c>
      <c r="I37" s="29">
        <f t="shared" si="11"/>
        <v>0.96634615384615385</v>
      </c>
      <c r="J37" s="29" t="e">
        <f>J35/J36</f>
        <v>#DIV/0!</v>
      </c>
      <c r="K37" s="29">
        <f t="shared" si="11"/>
        <v>0.8463375796178344</v>
      </c>
      <c r="L37" s="29">
        <f t="shared" si="11"/>
        <v>0.68137254901960786</v>
      </c>
      <c r="M37" s="27">
        <f t="shared" si="11"/>
        <v>0.87341772151898733</v>
      </c>
      <c r="N37" s="27" t="e">
        <f>N35/N36</f>
        <v>#DIV/0!</v>
      </c>
      <c r="O37" s="27">
        <f t="shared" si="11"/>
        <v>0.97785714285714287</v>
      </c>
      <c r="P37" s="27">
        <f t="shared" si="11"/>
        <v>0.93648648648648647</v>
      </c>
      <c r="Q37" s="27">
        <f>Q35/Q36</f>
        <v>1.3214285714285714</v>
      </c>
      <c r="R37" s="27" t="e">
        <f t="shared" si="11"/>
        <v>#DIV/0!</v>
      </c>
      <c r="S37" s="47">
        <f>S35/S36</f>
        <v>0.90737833594976447</v>
      </c>
      <c r="T37" s="48"/>
      <c r="U37" s="48"/>
      <c r="V37" s="48"/>
    </row>
    <row r="38" spans="1:26" ht="29.25" customHeight="1" x14ac:dyDescent="0.15">
      <c r="A38" s="54" t="s">
        <v>30</v>
      </c>
      <c r="B38" s="55"/>
      <c r="C38" s="47">
        <f>SUM(C35:F35)/SUM(C36:F36)</f>
        <v>0.90158371040723984</v>
      </c>
      <c r="D38" s="48"/>
      <c r="E38" s="48"/>
      <c r="F38" s="49"/>
      <c r="G38" s="47">
        <f>SUM(G35:I35)/SUM(G36:I36)</f>
        <v>0.9126547455295736</v>
      </c>
      <c r="H38" s="48"/>
      <c r="I38" s="48"/>
      <c r="J38" s="49"/>
      <c r="K38" s="47">
        <f>SUM(K35:M35)/SUM(K36:M36)</f>
        <v>0.84302325581395354</v>
      </c>
      <c r="L38" s="48"/>
      <c r="M38" s="48"/>
      <c r="N38" s="49"/>
      <c r="O38" s="47">
        <f>SUM(O35:R35)/SUM(O36:R36)</f>
        <v>0.97706834532374098</v>
      </c>
      <c r="P38" s="48"/>
      <c r="Q38" s="48"/>
      <c r="R38" s="49"/>
      <c r="S38" s="47"/>
      <c r="T38" s="48"/>
      <c r="U38" s="48"/>
      <c r="V38" s="49"/>
    </row>
  </sheetData>
  <mergeCells count="37">
    <mergeCell ref="A1:R1"/>
    <mergeCell ref="C5:F5"/>
    <mergeCell ref="G5:J5"/>
    <mergeCell ref="K5:N5"/>
    <mergeCell ref="O5:R5"/>
    <mergeCell ref="A2:R4"/>
    <mergeCell ref="A5:B6"/>
    <mergeCell ref="A19:B19"/>
    <mergeCell ref="A7:A18"/>
    <mergeCell ref="S19:V19"/>
    <mergeCell ref="A20:B20"/>
    <mergeCell ref="S20:V20"/>
    <mergeCell ref="A21:B21"/>
    <mergeCell ref="S21:V21"/>
    <mergeCell ref="A22:B22"/>
    <mergeCell ref="C22:F22"/>
    <mergeCell ref="G22:I22"/>
    <mergeCell ref="K22:M22"/>
    <mergeCell ref="O22:R22"/>
    <mergeCell ref="S22:V22"/>
    <mergeCell ref="A23:A34"/>
    <mergeCell ref="A38:B38"/>
    <mergeCell ref="C38:F38"/>
    <mergeCell ref="G38:J38"/>
    <mergeCell ref="K38:N38"/>
    <mergeCell ref="A35:B35"/>
    <mergeCell ref="A36:B36"/>
    <mergeCell ref="A37:B37"/>
    <mergeCell ref="O38:R38"/>
    <mergeCell ref="S38:V38"/>
    <mergeCell ref="S5:S6"/>
    <mergeCell ref="T5:T6"/>
    <mergeCell ref="U5:U6"/>
    <mergeCell ref="V5:V6"/>
    <mergeCell ref="S35:V35"/>
    <mergeCell ref="S36:V36"/>
    <mergeCell ref="S37:V37"/>
  </mergeCells>
  <phoneticPr fontId="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早高峰</vt:lpstr>
      <vt:lpstr>晚高峰</vt:lpstr>
      <vt:lpstr>交通量汇总表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</dc:creator>
  <cp:lastModifiedBy>王凯</cp:lastModifiedBy>
  <dcterms:created xsi:type="dcterms:W3CDTF">2014-05-24T06:31:10Z</dcterms:created>
  <dcterms:modified xsi:type="dcterms:W3CDTF">2021-10-28T14:31:00Z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