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Liu\Desktop\"/>
    </mc:Choice>
  </mc:AlternateContent>
  <xr:revisionPtr revIDLastSave="0" documentId="13_ncr:1_{CAA9B090-A3AA-4C12-B05E-6D806EB8C673}" xr6:coauthVersionLast="47" xr6:coauthVersionMax="47" xr10:uidLastSave="{00000000-0000-0000-0000-000000000000}"/>
  <bookViews>
    <workbookView xWindow="-120" yWindow="-120" windowWidth="29040" windowHeight="15840" xr2:uid="{8B399F08-5E05-42F2-AD59-3008C1074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1" i="1"/>
  <c r="K8" i="1"/>
  <c r="F9" i="1"/>
  <c r="F10" i="1"/>
  <c r="D10" i="1" s="1"/>
  <c r="F11" i="1"/>
  <c r="F8" i="1"/>
  <c r="D8" i="1" s="1"/>
  <c r="D9" i="1"/>
  <c r="D11" i="1"/>
  <c r="C9" i="1"/>
  <c r="E9" i="1" s="1"/>
  <c r="C10" i="1"/>
  <c r="C11" i="1"/>
  <c r="E11" i="1" s="1"/>
  <c r="K13" i="1"/>
  <c r="H9" i="1"/>
  <c r="H10" i="1"/>
  <c r="H11" i="1"/>
  <c r="H8" i="1"/>
  <c r="K10" i="1" l="1"/>
  <c r="L11" i="1" s="1"/>
  <c r="E10" i="1"/>
  <c r="C8" i="1"/>
  <c r="E8" i="1" s="1"/>
</calcChain>
</file>

<file path=xl/sharedStrings.xml><?xml version="1.0" encoding="utf-8"?>
<sst xmlns="http://schemas.openxmlformats.org/spreadsheetml/2006/main" count="25" uniqueCount="19">
  <si>
    <t>路段名称</t>
    <phoneticPr fontId="1" type="noConversion"/>
  </si>
  <si>
    <t>车道组</t>
    <phoneticPr fontId="1" type="noConversion"/>
  </si>
  <si>
    <t>正常相位延误</t>
    <phoneticPr fontId="1" type="noConversion"/>
  </si>
  <si>
    <t>随机延误</t>
    <phoneticPr fontId="1" type="noConversion"/>
  </si>
  <si>
    <t>总延误</t>
    <phoneticPr fontId="1" type="noConversion"/>
  </si>
  <si>
    <t>饱和度</t>
    <phoneticPr fontId="1" type="noConversion"/>
  </si>
  <si>
    <t>服务水平</t>
    <phoneticPr fontId="1" type="noConversion"/>
  </si>
  <si>
    <t>信号周期时长</t>
    <phoneticPr fontId="1" type="noConversion"/>
  </si>
  <si>
    <t>车道绿信比</t>
    <phoneticPr fontId="1" type="noConversion"/>
  </si>
  <si>
    <t>到达率</t>
    <phoneticPr fontId="1" type="noConversion"/>
  </si>
  <si>
    <t>粮河路</t>
    <phoneticPr fontId="1" type="noConversion"/>
  </si>
  <si>
    <t>直左右</t>
    <phoneticPr fontId="1" type="noConversion"/>
  </si>
  <si>
    <t>流量</t>
    <phoneticPr fontId="1" type="noConversion"/>
  </si>
  <si>
    <t>西区大道</t>
    <phoneticPr fontId="1" type="noConversion"/>
  </si>
  <si>
    <t>两河东路</t>
    <phoneticPr fontId="1" type="noConversion"/>
  </si>
  <si>
    <t>天辰路西</t>
    <phoneticPr fontId="1" type="noConversion"/>
  </si>
  <si>
    <t>四级</t>
    <phoneticPr fontId="1" type="noConversion"/>
  </si>
  <si>
    <t>三级</t>
    <phoneticPr fontId="1" type="noConversion"/>
  </si>
  <si>
    <t>加权饱和度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</si>
</sst>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79BA-14F8-4236-A77C-702DE55AFF46}">
  <dimension ref="A7:L13"/>
  <sheetViews>
    <sheetView tabSelected="1" zoomScaleNormal="100" workbookViewId="0">
      <selection activeCell="L18" sqref="L18"/>
    </sheetView>
  </sheetViews>
  <sheetFormatPr defaultRowHeight="14.25" x14ac:dyDescent="0.2"/>
  <cols>
    <col min="1" max="2" width="21.625" customWidth="1"/>
    <col min="3" max="3" width="17" customWidth="1"/>
    <col min="4" max="4" width="10.5" bestFit="1" customWidth="1"/>
    <col min="5" max="5" width="11.625" bestFit="1" customWidth="1"/>
    <col min="11" max="12" width="17.125" customWidth="1"/>
  </cols>
  <sheetData>
    <row r="7" spans="1:12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t="s">
        <v>9</v>
      </c>
      <c r="I7" t="s">
        <v>12</v>
      </c>
    </row>
    <row r="8" spans="1:12" x14ac:dyDescent="0.2">
      <c r="A8" s="1" t="s">
        <v>10</v>
      </c>
      <c r="B8" s="1" t="s">
        <v>11</v>
      </c>
      <c r="C8" s="2">
        <f>90*(1-0.444*0.444)/2/(1-0.444*F8)</f>
        <v>40.649920907565715</v>
      </c>
      <c r="D8" s="2">
        <f>F8*F8/2/H8/(1-F8)-0.65*POWER(90/F8/F8,1/3)*POWER(F8,2+5*0.4444)</f>
        <v>0.57204820385177824</v>
      </c>
      <c r="E8" s="2">
        <f>C8+D8</f>
        <v>41.221969111417494</v>
      </c>
      <c r="F8" s="2">
        <f>I8/J8</f>
        <v>0.2504930966469428</v>
      </c>
      <c r="G8" s="1" t="s">
        <v>17</v>
      </c>
      <c r="H8">
        <f>I8/3600</f>
        <v>7.0555555555555552E-2</v>
      </c>
      <c r="I8">
        <v>254</v>
      </c>
      <c r="J8">
        <v>1014</v>
      </c>
      <c r="K8">
        <f>F8*I8</f>
        <v>63.625246548323474</v>
      </c>
    </row>
    <row r="9" spans="1:12" x14ac:dyDescent="0.2">
      <c r="A9" s="1" t="s">
        <v>15</v>
      </c>
      <c r="B9" s="1" t="s">
        <v>11</v>
      </c>
      <c r="C9" s="2">
        <f t="shared" ref="C9:C11" si="0">90*(1-0.444*0.444)/2/(1-0.444*F9)</f>
        <v>50.525531062124251</v>
      </c>
      <c r="D9" s="2">
        <f t="shared" ref="D9:D11" si="1">F9*F9/2/H9/(1-F9)-0.65*POWER(90/F9/F9,1/3)*POWER(F9,2+5*0.4444)</f>
        <v>2.1683508159169422</v>
      </c>
      <c r="E9" s="2">
        <f t="shared" ref="E9:E11" si="2">C9+D9</f>
        <v>52.693881878041196</v>
      </c>
      <c r="F9" s="2">
        <f t="shared" ref="F9:F11" si="3">I9/J9</f>
        <v>0.64175257731958768</v>
      </c>
      <c r="G9" s="1" t="s">
        <v>16</v>
      </c>
      <c r="H9">
        <f t="shared" ref="H9:H11" si="4">I9/3600</f>
        <v>0.20749999999999999</v>
      </c>
      <c r="I9">
        <v>747</v>
      </c>
      <c r="J9">
        <v>1164</v>
      </c>
      <c r="K9">
        <f t="shared" ref="K9:K11" si="5">F9*I9</f>
        <v>479.38917525773201</v>
      </c>
    </row>
    <row r="10" spans="1:12" x14ac:dyDescent="0.2">
      <c r="A10" s="1" t="s">
        <v>13</v>
      </c>
      <c r="B10" s="1" t="s">
        <v>11</v>
      </c>
      <c r="C10" s="2">
        <f t="shared" si="0"/>
        <v>40.546574982020751</v>
      </c>
      <c r="D10" s="2">
        <f t="shared" si="1"/>
        <v>0.35239026383651656</v>
      </c>
      <c r="E10" s="2">
        <f t="shared" si="2"/>
        <v>40.898965245857269</v>
      </c>
      <c r="F10" s="2">
        <f t="shared" si="3"/>
        <v>0.24539097266369994</v>
      </c>
      <c r="G10" s="1" t="s">
        <v>17</v>
      </c>
      <c r="H10">
        <f t="shared" si="4"/>
        <v>0.10722222222222222</v>
      </c>
      <c r="I10">
        <v>386</v>
      </c>
      <c r="J10">
        <v>1573</v>
      </c>
      <c r="K10">
        <f t="shared" si="5"/>
        <v>94.72091544818818</v>
      </c>
      <c r="L10" t="s">
        <v>18</v>
      </c>
    </row>
    <row r="11" spans="1:12" x14ac:dyDescent="0.2">
      <c r="A11" s="1" t="s">
        <v>14</v>
      </c>
      <c r="B11" s="1" t="s">
        <v>11</v>
      </c>
      <c r="C11" s="2">
        <f t="shared" si="0"/>
        <v>42.362977215189879</v>
      </c>
      <c r="D11" s="2">
        <f t="shared" si="1"/>
        <v>0.78759095230274789</v>
      </c>
      <c r="E11" s="2">
        <f t="shared" si="2"/>
        <v>43.150568167492629</v>
      </c>
      <c r="F11" s="2">
        <f t="shared" si="3"/>
        <v>0.33143939393939392</v>
      </c>
      <c r="G11" s="1" t="s">
        <v>17</v>
      </c>
      <c r="H11">
        <f t="shared" si="4"/>
        <v>9.7222222222222224E-2</v>
      </c>
      <c r="I11">
        <v>350</v>
      </c>
      <c r="J11">
        <v>1056</v>
      </c>
      <c r="K11">
        <f t="shared" si="5"/>
        <v>116.00378787878788</v>
      </c>
      <c r="L11">
        <f>SUM(K8:K11)/SUM(I8:I11)</f>
        <v>0.43393156311631059</v>
      </c>
    </row>
    <row r="12" spans="1:12" x14ac:dyDescent="0.2">
      <c r="J12" t="s">
        <v>7</v>
      </c>
      <c r="K12" t="s">
        <v>8</v>
      </c>
      <c r="L12" t="s">
        <v>9</v>
      </c>
    </row>
    <row r="13" spans="1:12" x14ac:dyDescent="0.2">
      <c r="J13">
        <v>90</v>
      </c>
      <c r="K13">
        <f>4/9</f>
        <v>0.44444444444444442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baize</dc:creator>
  <cp:lastModifiedBy>Mr.Liu</cp:lastModifiedBy>
  <dcterms:created xsi:type="dcterms:W3CDTF">2023-05-15T11:06:35Z</dcterms:created>
  <dcterms:modified xsi:type="dcterms:W3CDTF">2023-05-16T04:54:18Z</dcterms:modified>
</cp:coreProperties>
</file>