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A204D2F-93FE-4B1D-A883-6B08C31C4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J9" i="1" l="1"/>
  <c r="I9" i="1"/>
  <c r="H9" i="1"/>
  <c r="L9" i="1" l="1"/>
  <c r="M9" i="1" s="1"/>
  <c r="O9" i="1" s="1"/>
  <c r="N9" i="1" l="1"/>
  <c r="P9" i="1" s="1"/>
  <c r="Q26" i="1" s="1"/>
  <c r="Q20" i="1" l="1"/>
  <c r="Q9" i="1"/>
  <c r="Q13" i="1"/>
  <c r="Q17" i="1"/>
  <c r="Q21" i="1"/>
  <c r="Q23" i="1"/>
  <c r="Q10" i="1"/>
  <c r="Q24" i="1"/>
  <c r="Q11" i="1"/>
  <c r="Q16" i="1"/>
  <c r="Q14" i="1"/>
  <c r="Q19" i="1"/>
  <c r="Q12" i="1"/>
  <c r="Q18" i="1"/>
  <c r="Q22" i="1"/>
  <c r="Q25" i="1"/>
  <c r="Q15" i="1"/>
</calcChain>
</file>

<file path=xl/sharedStrings.xml><?xml version="1.0" encoding="utf-8"?>
<sst xmlns="http://schemas.openxmlformats.org/spreadsheetml/2006/main" count="14" uniqueCount="14">
  <si>
    <t>时间</t>
    <phoneticPr fontId="1" type="noConversion"/>
  </si>
  <si>
    <t>y</t>
    <phoneticPr fontId="1" type="noConversion"/>
  </si>
  <si>
    <t>lgy</t>
    <phoneticPr fontId="1" type="noConversion"/>
  </si>
  <si>
    <t>n</t>
    <phoneticPr fontId="1" type="noConversion"/>
  </si>
  <si>
    <t>b</t>
    <phoneticPr fontId="1" type="noConversion"/>
  </si>
  <si>
    <t>lga</t>
    <phoneticPr fontId="1" type="noConversion"/>
  </si>
  <si>
    <t>lgk</t>
    <phoneticPr fontId="1" type="noConversion"/>
  </si>
  <si>
    <t>a</t>
    <phoneticPr fontId="1" type="noConversion"/>
  </si>
  <si>
    <t>k</t>
    <phoneticPr fontId="1" type="noConversion"/>
  </si>
  <si>
    <t>预测值</t>
    <phoneticPr fontId="1" type="noConversion"/>
  </si>
  <si>
    <t>SUM方程Ⅰ</t>
    <phoneticPr fontId="1" type="noConversion"/>
  </si>
  <si>
    <t>SUM方程Ⅱ</t>
    <phoneticPr fontId="1" type="noConversion"/>
  </si>
  <si>
    <t>SUM方程3</t>
    <phoneticPr fontId="1" type="noConversion"/>
  </si>
  <si>
    <t>表Ⅱ：手表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</si>
</sst>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R26"/>
  <sheetViews>
    <sheetView tabSelected="1" workbookViewId="0">
      <selection activeCell="Q25" sqref="Q25"/>
    </sheetView>
  </sheetViews>
  <sheetFormatPr defaultRowHeight="13.8" x14ac:dyDescent="0.25"/>
  <cols>
    <col min="8" max="8" width="11.109375" customWidth="1"/>
    <col min="9" max="9" width="11.5546875" customWidth="1"/>
    <col min="10" max="10" width="11.44140625" customWidth="1"/>
    <col min="11" max="11" width="4.44140625" customWidth="1"/>
  </cols>
  <sheetData>
    <row r="6" spans="5:17" x14ac:dyDescent="0.25">
      <c r="H6" s="4" t="s">
        <v>13</v>
      </c>
      <c r="I6" s="4"/>
      <c r="J6" s="4"/>
      <c r="K6" s="4"/>
      <c r="L6" s="4"/>
      <c r="M6" s="4"/>
      <c r="N6" s="4"/>
    </row>
    <row r="8" spans="5:17" ht="23.4" customHeight="1" x14ac:dyDescent="0.25">
      <c r="E8" s="2" t="s">
        <v>0</v>
      </c>
      <c r="F8" s="2" t="s">
        <v>1</v>
      </c>
      <c r="G8" s="2" t="s">
        <v>2</v>
      </c>
      <c r="H8" s="2" t="s">
        <v>10</v>
      </c>
      <c r="I8" s="2" t="s">
        <v>11</v>
      </c>
      <c r="J8" s="2" t="s">
        <v>12</v>
      </c>
      <c r="K8" s="2" t="s">
        <v>3</v>
      </c>
      <c r="L8" s="2" t="s">
        <v>4</v>
      </c>
      <c r="M8" s="2" t="s">
        <v>5</v>
      </c>
      <c r="N8" s="2" t="s">
        <v>6</v>
      </c>
      <c r="O8" s="2" t="s">
        <v>7</v>
      </c>
      <c r="P8" s="2" t="s">
        <v>8</v>
      </c>
      <c r="Q8" s="2" t="s">
        <v>9</v>
      </c>
    </row>
    <row r="9" spans="5:17" x14ac:dyDescent="0.25">
      <c r="E9">
        <v>0</v>
      </c>
      <c r="F9">
        <v>10.98</v>
      </c>
      <c r="G9">
        <f>LOG10(F9)</f>
        <v>1.0406023401140732</v>
      </c>
      <c r="H9">
        <f>SUM(G9:G13)</f>
        <v>3.4751243394080822</v>
      </c>
      <c r="I9">
        <f>SUM(G14:G18)</f>
        <v>8.2922109844622049</v>
      </c>
      <c r="J9">
        <f>SUM(G19:G23)</f>
        <v>10.597266389868153</v>
      </c>
      <c r="K9" s="1">
        <v>5</v>
      </c>
      <c r="L9" s="3">
        <f>POWER((J9-I9)/(I9-H9),0.2)</f>
        <v>0.86293757937419657</v>
      </c>
      <c r="M9">
        <f>(I9-H9)*(L9-1)/(POWER(POWER(L9,K9)-1,2))</f>
        <v>-2.4278491530525321</v>
      </c>
      <c r="N9">
        <f>(H9-((POWER(L9,K9)-1)*M9/(L9-1)))/K9</f>
        <v>2.5424798978762828</v>
      </c>
      <c r="O9" s="3">
        <f>POWER(10,M9)</f>
        <v>3.7337982425159361E-3</v>
      </c>
      <c r="P9" s="3">
        <f>POWER(10,N9)</f>
        <v>348.72244249811871</v>
      </c>
      <c r="Q9">
        <f>$P$9*POWER($O$9,POWER($L$9,E9))</f>
        <v>1.3020592429253401</v>
      </c>
    </row>
    <row r="10" spans="5:17" x14ac:dyDescent="0.25">
      <c r="E10">
        <v>1</v>
      </c>
      <c r="F10">
        <v>0.75</v>
      </c>
      <c r="G10">
        <f t="shared" ref="G10:G23" si="0">LOG10(F10)</f>
        <v>-0.12493873660829995</v>
      </c>
      <c r="Q10">
        <f>$P$9*POWER($O$9,POWER($L$9,E10))</f>
        <v>2.8015451542531884</v>
      </c>
    </row>
    <row r="11" spans="5:17" x14ac:dyDescent="0.25">
      <c r="E11">
        <v>2</v>
      </c>
      <c r="F11">
        <v>0.73</v>
      </c>
      <c r="G11">
        <f t="shared" si="0"/>
        <v>-0.13667713987954411</v>
      </c>
      <c r="Q11">
        <f>$P$9*POWER($O$9,POWER($L$9,E11))</f>
        <v>5.4269356775515138</v>
      </c>
    </row>
    <row r="12" spans="5:17" x14ac:dyDescent="0.25">
      <c r="E12">
        <v>3</v>
      </c>
      <c r="F12">
        <v>19.87</v>
      </c>
      <c r="G12">
        <f t="shared" si="0"/>
        <v>1.2981978671098151</v>
      </c>
      <c r="Q12">
        <f>$P$9*POWER($O$9,POWER($L$9,E12))</f>
        <v>9.601813840451829</v>
      </c>
    </row>
    <row r="13" spans="5:17" x14ac:dyDescent="0.25">
      <c r="E13">
        <v>4</v>
      </c>
      <c r="F13">
        <v>25</v>
      </c>
      <c r="G13">
        <f t="shared" si="0"/>
        <v>1.3979400086720377</v>
      </c>
      <c r="Q13">
        <f>$P$9*POWER($O$9,POWER($L$9,E13))</f>
        <v>15.710427834657912</v>
      </c>
    </row>
    <row r="14" spans="5:17" x14ac:dyDescent="0.25">
      <c r="E14">
        <v>5</v>
      </c>
      <c r="F14">
        <v>34.44</v>
      </c>
      <c r="G14">
        <f t="shared" si="0"/>
        <v>1.537063142781617</v>
      </c>
      <c r="Q14">
        <f>$P$9*POWER($O$9,POWER($L$9,E14))</f>
        <v>24.027801577273905</v>
      </c>
    </row>
    <row r="15" spans="5:17" x14ac:dyDescent="0.25">
      <c r="E15">
        <v>6</v>
      </c>
      <c r="F15">
        <v>39.17</v>
      </c>
      <c r="G15">
        <f t="shared" si="0"/>
        <v>1.592953571547866</v>
      </c>
      <c r="Q15">
        <f>$P$9*POWER($O$9,POWER($L$9,E15))</f>
        <v>34.669571816701698</v>
      </c>
    </row>
    <row r="16" spans="5:17" x14ac:dyDescent="0.25">
      <c r="E16">
        <v>7</v>
      </c>
      <c r="F16">
        <v>45.04</v>
      </c>
      <c r="G16">
        <f t="shared" si="0"/>
        <v>1.6535983818432898</v>
      </c>
      <c r="Q16">
        <f>$P$9*POWER($O$9,POWER($L$9,E16))</f>
        <v>47.572706630933546</v>
      </c>
    </row>
    <row r="17" spans="5:18" x14ac:dyDescent="0.25">
      <c r="E17">
        <v>8</v>
      </c>
      <c r="F17">
        <v>56.37</v>
      </c>
      <c r="G17">
        <f t="shared" si="0"/>
        <v>1.751048034820188</v>
      </c>
      <c r="Q17">
        <f>$P$9*POWER($O$9,POWER($L$9,E17))</f>
        <v>62.507708996183368</v>
      </c>
    </row>
    <row r="18" spans="5:18" x14ac:dyDescent="0.25">
      <c r="E18">
        <v>9</v>
      </c>
      <c r="F18">
        <v>57.22</v>
      </c>
      <c r="G18">
        <f t="shared" si="0"/>
        <v>1.7575478534692439</v>
      </c>
      <c r="Q18">
        <f>$P$9*POWER($O$9,POWER($L$9,E18))</f>
        <v>79.114671081397049</v>
      </c>
    </row>
    <row r="19" spans="5:18" x14ac:dyDescent="0.25">
      <c r="E19">
        <v>10</v>
      </c>
      <c r="F19">
        <v>76.459999999999994</v>
      </c>
      <c r="G19">
        <f t="shared" si="0"/>
        <v>1.8834342936830093</v>
      </c>
      <c r="Q19">
        <f>$P$9*POWER($O$9,POWER($L$9,E19))</f>
        <v>96.951776873081101</v>
      </c>
    </row>
    <row r="20" spans="5:18" x14ac:dyDescent="0.25">
      <c r="E20">
        <v>11</v>
      </c>
      <c r="F20">
        <v>101.83</v>
      </c>
      <c r="G20">
        <f t="shared" si="0"/>
        <v>2.0078757437675852</v>
      </c>
      <c r="Q20">
        <f>$P$9*POWER($O$9,POWER($L$9,E20))</f>
        <v>115.54524537993319</v>
      </c>
    </row>
    <row r="21" spans="5:18" x14ac:dyDescent="0.25">
      <c r="E21">
        <v>12</v>
      </c>
      <c r="F21">
        <v>124.18</v>
      </c>
      <c r="G21">
        <f t="shared" si="0"/>
        <v>2.0940516555099644</v>
      </c>
      <c r="Q21">
        <f>$P$9*POWER($O$9,POWER($L$9,E21))</f>
        <v>134.43264243094822</v>
      </c>
    </row>
    <row r="22" spans="5:18" x14ac:dyDescent="0.25">
      <c r="E22">
        <v>13</v>
      </c>
      <c r="F22">
        <v>179.8</v>
      </c>
      <c r="G22">
        <f t="shared" si="0"/>
        <v>2.25478968739721</v>
      </c>
      <c r="Q22">
        <f>$P$9*POWER($O$9,POWER($L$9,E22))</f>
        <v>153.19520536222046</v>
      </c>
    </row>
    <row r="23" spans="5:18" x14ac:dyDescent="0.25">
      <c r="E23">
        <v>14</v>
      </c>
      <c r="F23">
        <v>227.57</v>
      </c>
      <c r="G23">
        <f t="shared" si="0"/>
        <v>2.3571150095103834</v>
      </c>
      <c r="Q23">
        <f>$P$9*POWER($O$9,POWER($L$9,E23))</f>
        <v>171.47808674313774</v>
      </c>
    </row>
    <row r="24" spans="5:18" x14ac:dyDescent="0.25">
      <c r="E24">
        <v>15</v>
      </c>
      <c r="Q24" s="3">
        <f>$P$9*POWER($O$9,POWER($L$9,E24))</f>
        <v>188.99966549870945</v>
      </c>
      <c r="R24">
        <v>2006</v>
      </c>
    </row>
    <row r="25" spans="5:18" x14ac:dyDescent="0.25">
      <c r="E25">
        <v>16</v>
      </c>
      <c r="Q25" s="3">
        <f>$P$9*POWER($O$9,POWER($L$9,E25))</f>
        <v>205.55224515284658</v>
      </c>
      <c r="R25">
        <v>2007</v>
      </c>
    </row>
    <row r="26" spans="5:18" x14ac:dyDescent="0.25">
      <c r="E26">
        <v>17</v>
      </c>
      <c r="Q26" s="3">
        <f>$P$9*POWER($O$9,POWER($L$9,E26))</f>
        <v>220.9967846740235</v>
      </c>
      <c r="R26">
        <v>2008</v>
      </c>
    </row>
  </sheetData>
  <mergeCells count="1">
    <mergeCell ref="H6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2021-12-20T05:24:28Z</dcterms:modified>
</cp:coreProperties>
</file>