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8BADD7EC-EA11-4D20-B8CF-C0440765FB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E7" i="1"/>
  <c r="E8" i="1"/>
  <c r="E9" i="1"/>
  <c r="E10" i="1"/>
  <c r="E11" i="1"/>
  <c r="E12" i="1"/>
  <c r="E13" i="1"/>
  <c r="E14" i="1"/>
  <c r="E15" i="1"/>
  <c r="E16" i="1"/>
  <c r="E17" i="1"/>
  <c r="H6" i="1" s="1"/>
  <c r="E18" i="1"/>
  <c r="E19" i="1"/>
  <c r="E20" i="1"/>
  <c r="E6" i="1"/>
  <c r="F6" i="1" s="1"/>
  <c r="G6" i="1" l="1"/>
  <c r="J6" i="1" s="1"/>
  <c r="M6" i="1" s="1"/>
  <c r="L6" i="1" l="1"/>
  <c r="N6" i="1" s="1"/>
  <c r="O7" i="1" l="1"/>
  <c r="O15" i="1"/>
  <c r="O23" i="1"/>
  <c r="O8" i="1"/>
  <c r="O16" i="1"/>
  <c r="O6" i="1"/>
  <c r="O9" i="1"/>
  <c r="O17" i="1"/>
  <c r="O10" i="1"/>
  <c r="O18" i="1"/>
  <c r="O11" i="1"/>
  <c r="O19" i="1"/>
  <c r="O12" i="1"/>
  <c r="O13" i="1"/>
  <c r="O21" i="1"/>
  <c r="O20" i="1"/>
  <c r="O14" i="1"/>
  <c r="O22" i="1"/>
</calcChain>
</file>

<file path=xl/sharedStrings.xml><?xml version="1.0" encoding="utf-8"?>
<sst xmlns="http://schemas.openxmlformats.org/spreadsheetml/2006/main" count="14" uniqueCount="14">
  <si>
    <t>时间</t>
    <phoneticPr fontId="1" type="noConversion"/>
  </si>
  <si>
    <t>y</t>
    <phoneticPr fontId="1" type="noConversion"/>
  </si>
  <si>
    <t>lgy</t>
    <phoneticPr fontId="1" type="noConversion"/>
  </si>
  <si>
    <t>n</t>
    <phoneticPr fontId="1" type="noConversion"/>
  </si>
  <si>
    <t>b</t>
    <phoneticPr fontId="1" type="noConversion"/>
  </si>
  <si>
    <t>lga</t>
    <phoneticPr fontId="1" type="noConversion"/>
  </si>
  <si>
    <t>lgk</t>
    <phoneticPr fontId="1" type="noConversion"/>
  </si>
  <si>
    <t>a</t>
    <phoneticPr fontId="1" type="noConversion"/>
  </si>
  <si>
    <t>k</t>
    <phoneticPr fontId="1" type="noConversion"/>
  </si>
  <si>
    <t>预测值</t>
    <phoneticPr fontId="1" type="noConversion"/>
  </si>
  <si>
    <t>SUM方程Ⅱ</t>
    <phoneticPr fontId="1" type="noConversion"/>
  </si>
  <si>
    <t>SUM方程Ⅰ</t>
    <phoneticPr fontId="1" type="noConversion"/>
  </si>
  <si>
    <t>SUM方程3</t>
    <phoneticPr fontId="1" type="noConversion"/>
  </si>
  <si>
    <t>图Ⅰ：自行车预测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</si>
</sst>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23"/>
  <sheetViews>
    <sheetView tabSelected="1" workbookViewId="0">
      <selection activeCell="Q18" sqref="Q18"/>
    </sheetView>
  </sheetViews>
  <sheetFormatPr defaultRowHeight="13.8" x14ac:dyDescent="0.25"/>
  <cols>
    <col min="6" max="6" width="10.33203125" customWidth="1"/>
    <col min="7" max="7" width="10.44140625" customWidth="1"/>
    <col min="8" max="8" width="10.5546875" customWidth="1"/>
    <col min="9" max="9" width="3.5546875" customWidth="1"/>
    <col min="10" max="10" width="4.44140625" customWidth="1"/>
    <col min="11" max="11" width="6.5546875" customWidth="1"/>
    <col min="12" max="12" width="6.109375" customWidth="1"/>
    <col min="13" max="13" width="6.44140625" customWidth="1"/>
    <col min="14" max="14" width="6.21875" customWidth="1"/>
    <col min="15" max="15" width="9.5546875" customWidth="1"/>
  </cols>
  <sheetData>
    <row r="3" spans="3:15" x14ac:dyDescent="0.25">
      <c r="F3" s="1" t="s">
        <v>13</v>
      </c>
      <c r="G3" s="1"/>
      <c r="H3" s="1"/>
      <c r="I3" s="1"/>
      <c r="J3" s="1"/>
    </row>
    <row r="5" spans="3:15" ht="21.6" customHeight="1" x14ac:dyDescent="0.25">
      <c r="C5" s="2" t="s">
        <v>0</v>
      </c>
      <c r="D5" s="2" t="s">
        <v>1</v>
      </c>
      <c r="E5" s="2" t="s">
        <v>2</v>
      </c>
      <c r="F5" s="2" t="s">
        <v>11</v>
      </c>
      <c r="G5" s="2" t="s">
        <v>10</v>
      </c>
      <c r="H5" s="2" t="s">
        <v>12</v>
      </c>
      <c r="I5" s="2" t="s">
        <v>3</v>
      </c>
      <c r="J5" s="2" t="s">
        <v>4</v>
      </c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</row>
    <row r="6" spans="3:15" x14ac:dyDescent="0.25">
      <c r="C6">
        <v>0</v>
      </c>
      <c r="D6">
        <v>14.338100000000001</v>
      </c>
      <c r="E6">
        <f>LOG10(D6)</f>
        <v>1.1564916050147782</v>
      </c>
      <c r="F6">
        <f>SUM(E6:E10)</f>
        <v>5.5903928677970995</v>
      </c>
      <c r="G6">
        <f>SUM(E11:E15)</f>
        <v>6.6426284218207048</v>
      </c>
      <c r="H6">
        <f>SUM(E16:E20)</f>
        <v>8.3373263917876592</v>
      </c>
      <c r="I6">
        <v>5</v>
      </c>
      <c r="J6" s="3">
        <f>POWER((H6-G6)/(G6-F6),0.2)</f>
        <v>1.1000080602142186</v>
      </c>
      <c r="K6" s="4">
        <f>(G6-F6)*(J6-1)/(POWER(POWER(J6,I6)-1,2))</f>
        <v>0.28227893285086342</v>
      </c>
      <c r="L6" s="4">
        <f>(F6-((POWER(J6,I6)-1)*K6/(J6-1)))/I6</f>
        <v>0.77340482030161239</v>
      </c>
      <c r="M6" s="3">
        <f>POWER(10,K6)</f>
        <v>1.9154857826181471</v>
      </c>
      <c r="N6" s="3">
        <f>POWER(10,L6)</f>
        <v>5.9347826762356553</v>
      </c>
      <c r="O6">
        <f>$N$6*POWER($M$6,POWER($J$6,C6))</f>
        <v>11.367991839257876</v>
      </c>
    </row>
    <row r="7" spans="3:15" x14ac:dyDescent="0.25">
      <c r="C7">
        <v>1</v>
      </c>
      <c r="D7">
        <v>14.798500000000001</v>
      </c>
      <c r="E7">
        <f t="shared" ref="E7:E20" si="0">LOG10(D7)</f>
        <v>1.170217696831624</v>
      </c>
      <c r="O7">
        <f>$N$6*POWER($M$6,POWER($J$6,C7))</f>
        <v>12.131483773650169</v>
      </c>
    </row>
    <row r="8" spans="3:15" x14ac:dyDescent="0.25">
      <c r="C8">
        <v>2</v>
      </c>
      <c r="D8">
        <v>9.2060999999999993</v>
      </c>
      <c r="E8">
        <f t="shared" si="0"/>
        <v>0.96407568804788768</v>
      </c>
      <c r="O8">
        <f>$N$6*POWER($M$6,POWER($J$6,C8))</f>
        <v>13.030687645452467</v>
      </c>
    </row>
    <row r="9" spans="3:15" x14ac:dyDescent="0.25">
      <c r="C9">
        <v>3</v>
      </c>
      <c r="D9">
        <v>12.5215</v>
      </c>
      <c r="E9">
        <f t="shared" si="0"/>
        <v>1.0976563578442118</v>
      </c>
      <c r="O9">
        <f>$N$6*POWER($M$6,POWER($J$6,C9))</f>
        <v>14.096988292629707</v>
      </c>
    </row>
    <row r="10" spans="3:15" x14ac:dyDescent="0.25">
      <c r="C10">
        <v>4</v>
      </c>
      <c r="D10">
        <v>15.920310000000001</v>
      </c>
      <c r="E10">
        <f t="shared" si="0"/>
        <v>1.2019515200585982</v>
      </c>
      <c r="O10">
        <f>$N$6*POWER($M$6,POWER($J$6,C10))</f>
        <v>15.370978650016689</v>
      </c>
    </row>
    <row r="11" spans="3:15" x14ac:dyDescent="0.25">
      <c r="C11">
        <v>5</v>
      </c>
      <c r="D11">
        <v>19.496300000000002</v>
      </c>
      <c r="E11">
        <f t="shared" si="0"/>
        <v>1.2899521989496552</v>
      </c>
      <c r="O11">
        <f>$N$6*POWER($M$6,POWER($J$6,C11))</f>
        <v>16.905753040395048</v>
      </c>
    </row>
    <row r="12" spans="3:15" x14ac:dyDescent="0.25">
      <c r="C12">
        <v>6</v>
      </c>
      <c r="D12">
        <v>20.652000000000001</v>
      </c>
      <c r="E12">
        <f t="shared" si="0"/>
        <v>1.314962116375185</v>
      </c>
      <c r="O12">
        <f>$N$6*POWER($M$6,POWER($J$6,C12))</f>
        <v>18.771594103692561</v>
      </c>
    </row>
    <row r="13" spans="3:15" x14ac:dyDescent="0.25">
      <c r="C13">
        <v>7</v>
      </c>
      <c r="D13">
        <v>19.813600000000001</v>
      </c>
      <c r="E13">
        <f t="shared" si="0"/>
        <v>1.296963391141327</v>
      </c>
      <c r="O13">
        <f>$N$6*POWER($M$6,POWER($J$6,C13))</f>
        <v>21.062737694275604</v>
      </c>
    </row>
    <row r="14" spans="3:15" x14ac:dyDescent="0.25">
      <c r="C14">
        <v>8</v>
      </c>
      <c r="D14">
        <v>20.664100000000001</v>
      </c>
      <c r="E14">
        <f t="shared" si="0"/>
        <v>1.3152164948562743</v>
      </c>
      <c r="O14">
        <f>$N$6*POWER($M$6,POWER($J$6,C14))</f>
        <v>23.907284689644431</v>
      </c>
    </row>
    <row r="15" spans="3:15" x14ac:dyDescent="0.25">
      <c r="C15">
        <v>9</v>
      </c>
      <c r="D15">
        <v>26.64</v>
      </c>
      <c r="E15">
        <f t="shared" si="0"/>
        <v>1.4255342204982635</v>
      </c>
      <c r="O15">
        <f>$N$6*POWER($M$6,POWER($J$6,C15))</f>
        <v>27.481958149152842</v>
      </c>
    </row>
    <row r="16" spans="3:15" x14ac:dyDescent="0.25">
      <c r="C16">
        <v>10</v>
      </c>
      <c r="D16">
        <v>30.81</v>
      </c>
      <c r="E16">
        <f t="shared" si="0"/>
        <v>1.4886916983169407</v>
      </c>
      <c r="O16">
        <f>$N$6*POWER($M$6,POWER($J$6,C16))</f>
        <v>32.03445387374061</v>
      </c>
    </row>
    <row r="17" spans="3:16" x14ac:dyDescent="0.25">
      <c r="C17">
        <v>11</v>
      </c>
      <c r="D17">
        <v>40.505699999999997</v>
      </c>
      <c r="E17">
        <f t="shared" si="0"/>
        <v>1.6075161418409116</v>
      </c>
      <c r="O17">
        <f>$N$6*POWER($M$6,POWER($J$6,C17))</f>
        <v>37.917917446767341</v>
      </c>
    </row>
    <row r="18" spans="3:16" x14ac:dyDescent="0.25">
      <c r="C18">
        <v>12</v>
      </c>
      <c r="D18">
        <v>44.13</v>
      </c>
      <c r="E18">
        <f t="shared" si="0"/>
        <v>1.6447339274471926</v>
      </c>
      <c r="O18">
        <f>$N$6*POWER($M$6,POWER($J$6,C18))</f>
        <v>45.645181085188987</v>
      </c>
    </row>
    <row r="19" spans="3:16" x14ac:dyDescent="0.25">
      <c r="C19">
        <v>13</v>
      </c>
      <c r="D19">
        <v>51.88</v>
      </c>
      <c r="E19">
        <f t="shared" si="0"/>
        <v>1.7149999674120424</v>
      </c>
      <c r="O19">
        <f>$N$6*POWER($M$6,POWER($J$6,C19))</f>
        <v>55.975900257433885</v>
      </c>
    </row>
    <row r="20" spans="3:16" x14ac:dyDescent="0.25">
      <c r="C20">
        <v>14</v>
      </c>
      <c r="D20">
        <v>76.099999999999994</v>
      </c>
      <c r="E20">
        <f t="shared" si="0"/>
        <v>1.8813846567705728</v>
      </c>
      <c r="O20">
        <f>$N$6*POWER($M$6,POWER($J$6,C20))</f>
        <v>70.059747727922627</v>
      </c>
    </row>
    <row r="21" spans="3:16" x14ac:dyDescent="0.25">
      <c r="C21">
        <v>15</v>
      </c>
      <c r="O21" s="3">
        <f>$N$6*POWER($M$6,POWER($J$6,C21))</f>
        <v>89.677519097300035</v>
      </c>
      <c r="P21">
        <v>2006</v>
      </c>
    </row>
    <row r="22" spans="3:16" x14ac:dyDescent="0.25">
      <c r="C22">
        <v>16</v>
      </c>
      <c r="O22" s="3">
        <f>$N$6*POWER($M$6,POWER($J$6,C22))</f>
        <v>117.65786590901224</v>
      </c>
      <c r="P22">
        <v>2007</v>
      </c>
    </row>
    <row r="23" spans="3:16" x14ac:dyDescent="0.25">
      <c r="C23">
        <v>17</v>
      </c>
      <c r="O23" s="3">
        <f>$N$6*POWER($M$6,POWER($J$6,C23))</f>
        <v>158.61820735692456</v>
      </c>
      <c r="P23">
        <v>2008</v>
      </c>
    </row>
  </sheetData>
  <mergeCells count="1">
    <mergeCell ref="F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2021-12-20T05:24:55Z</dcterms:modified>
</cp:coreProperties>
</file>