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407\Desktop\"/>
    </mc:Choice>
  </mc:AlternateContent>
  <xr:revisionPtr revIDLastSave="0" documentId="13_ncr:1_{82E05631-3703-4445-9A22-C6860721B14E}" xr6:coauthVersionLast="43" xr6:coauthVersionMax="43" xr10:uidLastSave="{00000000-0000-0000-0000-000000000000}"/>
  <bookViews>
    <workbookView xWindow="-120" yWindow="-120" windowWidth="20730" windowHeight="11160" activeTab="2" xr2:uid="{08009E2A-918F-4658-A639-431A720D1809}"/>
  </bookViews>
  <sheets>
    <sheet name="Parameters" sheetId="2" r:id="rId1"/>
    <sheet name="Charts Ex" sheetId="3" r:id="rId2"/>
    <sheet name="DUMMY" sheetId="1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3" l="1"/>
  <c r="J22" i="3"/>
  <c r="J21" i="3"/>
  <c r="J20" i="3"/>
  <c r="J19" i="3"/>
  <c r="J18" i="3"/>
  <c r="L12" i="1" l="1"/>
  <c r="L11" i="1"/>
  <c r="L10" i="1"/>
  <c r="Q9" i="1"/>
  <c r="N9" i="1"/>
  <c r="M9" i="1"/>
  <c r="L9" i="1"/>
  <c r="R9" i="1" s="1"/>
  <c r="Q8" i="1"/>
  <c r="N8" i="1"/>
  <c r="M8" i="1"/>
  <c r="L8" i="1"/>
  <c r="R8" i="1" s="1"/>
  <c r="Q7" i="1"/>
  <c r="M7" i="1"/>
  <c r="N7" i="1" s="1"/>
  <c r="L7" i="1"/>
  <c r="R7" i="1" s="1"/>
  <c r="L6" i="1"/>
  <c r="Q5" i="1"/>
  <c r="N5" i="1"/>
  <c r="M5" i="1"/>
  <c r="L5" i="1"/>
  <c r="R5" i="1" s="1"/>
  <c r="Q4" i="1"/>
  <c r="N4" i="1"/>
  <c r="M4" i="1"/>
  <c r="L4" i="1"/>
  <c r="R4" i="1" s="1"/>
  <c r="Q3" i="1"/>
  <c r="M3" i="1"/>
  <c r="N3" i="1" s="1"/>
  <c r="L3" i="1"/>
  <c r="R3" i="1" s="1"/>
  <c r="Q2" i="1"/>
  <c r="M2" i="1"/>
  <c r="N2" i="1" s="1"/>
  <c r="L2" i="1"/>
  <c r="R2" i="1" s="1"/>
  <c r="G5" i="3"/>
  <c r="F5" i="3"/>
</calcChain>
</file>

<file path=xl/sharedStrings.xml><?xml version="1.0" encoding="utf-8"?>
<sst xmlns="http://schemas.openxmlformats.org/spreadsheetml/2006/main" count="198" uniqueCount="103">
  <si>
    <t>TA Anchor</t>
  </si>
  <si>
    <t>Candidate Name</t>
  </si>
  <si>
    <t>Client</t>
  </si>
  <si>
    <t>Role</t>
  </si>
  <si>
    <t>Skill</t>
  </si>
  <si>
    <t>Offered</t>
  </si>
  <si>
    <t>Onboarded</t>
  </si>
  <si>
    <t>Onboarding Month</t>
  </si>
  <si>
    <t>Initiation Date</t>
  </si>
  <si>
    <t>Offered Date</t>
  </si>
  <si>
    <t>Onboarded Date</t>
  </si>
  <si>
    <t>Current Date</t>
  </si>
  <si>
    <t>Time to Hire (days)</t>
  </si>
  <si>
    <t>Time to hire Duration</t>
  </si>
  <si>
    <t>Sourcing</t>
  </si>
  <si>
    <t>Exit Date</t>
  </si>
  <si>
    <t>Tenure in company</t>
  </si>
  <si>
    <t>Tenurity</t>
  </si>
  <si>
    <t>Manager Feedback</t>
  </si>
  <si>
    <t>Decline Reasons</t>
  </si>
  <si>
    <t>Legal Consultant</t>
  </si>
  <si>
    <t>Legal</t>
  </si>
  <si>
    <t>Yes</t>
  </si>
  <si>
    <t>OCT</t>
  </si>
  <si>
    <t>TA</t>
  </si>
  <si>
    <t>Above 6 Months</t>
  </si>
  <si>
    <t>Meet Expectations</t>
  </si>
  <si>
    <t>Agio</t>
  </si>
  <si>
    <t>Associate Engineer</t>
  </si>
  <si>
    <t>Infra</t>
  </si>
  <si>
    <t>DEC</t>
  </si>
  <si>
    <t>Below 6 Months</t>
  </si>
  <si>
    <t>Senior Engineer</t>
  </si>
  <si>
    <t>Linux</t>
  </si>
  <si>
    <t>Vendor</t>
  </si>
  <si>
    <t>DW</t>
  </si>
  <si>
    <t>MAR</t>
  </si>
  <si>
    <t>Engineer</t>
  </si>
  <si>
    <t>.Net</t>
  </si>
  <si>
    <t>Yet to Join</t>
  </si>
  <si>
    <t>JUN</t>
  </si>
  <si>
    <t>Delivery Manager</t>
  </si>
  <si>
    <t>Management</t>
  </si>
  <si>
    <t>Above Expectations</t>
  </si>
  <si>
    <t>Delphi</t>
  </si>
  <si>
    <t>Referral</t>
  </si>
  <si>
    <t>Lead - Network</t>
  </si>
  <si>
    <t>JAN</t>
  </si>
  <si>
    <t>No</t>
  </si>
  <si>
    <t>DNJ</t>
  </si>
  <si>
    <t>Technical Lead</t>
  </si>
  <si>
    <t>NOV</t>
  </si>
  <si>
    <t>John</t>
  </si>
  <si>
    <t>Ravi</t>
  </si>
  <si>
    <t>Maria</t>
  </si>
  <si>
    <t>Bella</t>
  </si>
  <si>
    <t>Brock</t>
  </si>
  <si>
    <t>Daniel</t>
  </si>
  <si>
    <t>Britannia</t>
  </si>
  <si>
    <t>Goodday</t>
  </si>
  <si>
    <t>Krackjack</t>
  </si>
  <si>
    <t>Kreams</t>
  </si>
  <si>
    <t>Parle G</t>
  </si>
  <si>
    <t>Angela</t>
  </si>
  <si>
    <t>Mike</t>
  </si>
  <si>
    <t>Rajesh</t>
  </si>
  <si>
    <t>Charlie</t>
  </si>
  <si>
    <t>Sophia</t>
  </si>
  <si>
    <t>Jacob</t>
  </si>
  <si>
    <t>Joshua</t>
  </si>
  <si>
    <t>William</t>
  </si>
  <si>
    <t>Ryan</t>
  </si>
  <si>
    <t>Ethan</t>
  </si>
  <si>
    <t>Andrew</t>
  </si>
  <si>
    <t xml:space="preserve">Percenatge of candiadte Joining </t>
  </si>
  <si>
    <t>Source of hire</t>
  </si>
  <si>
    <t>Time to hire</t>
  </si>
  <si>
    <t xml:space="preserve">Quality of hire feedback </t>
  </si>
  <si>
    <t>Quality of Tenure</t>
  </si>
  <si>
    <t>Parameters should be included</t>
  </si>
  <si>
    <t>Sl No</t>
  </si>
  <si>
    <t>Skillsets hired</t>
  </si>
  <si>
    <t>Candidate Decline Reasons</t>
  </si>
  <si>
    <t>Trend Chart which shows candidate joining within 30 Days</t>
  </si>
  <si>
    <t>Trend Chart for Source mix</t>
  </si>
  <si>
    <t>Trend Chart Showing timelines for hire</t>
  </si>
  <si>
    <t>TA Anchor wise production, on Joining % ,Sourcing % &amp; time to hire %</t>
  </si>
  <si>
    <t>Candidate not joining client wise</t>
  </si>
  <si>
    <t>Top Five customer wise skill ratio</t>
  </si>
  <si>
    <t>Top Five customer wise hiring ratio</t>
  </si>
  <si>
    <t>Customer wise total headcount</t>
  </si>
  <si>
    <t>Count of Candidate Name</t>
  </si>
  <si>
    <t>Row Labels</t>
  </si>
  <si>
    <t>Grand Total</t>
  </si>
  <si>
    <t>Column Labels</t>
  </si>
  <si>
    <t>Joined</t>
  </si>
  <si>
    <t>Not Joined</t>
  </si>
  <si>
    <t>Count of Onboarded</t>
  </si>
  <si>
    <t>% Joined</t>
  </si>
  <si>
    <t>Company Retain</t>
  </si>
  <si>
    <t>Location</t>
  </si>
  <si>
    <t>JD not clear</t>
  </si>
  <si>
    <t>Other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</si>
</sst>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pivotButton="1"/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8" fillId="5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Joining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3599555263925348"/>
          <c:w val="0.88888888888888884"/>
          <c:h val="0.7130785214348206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Ex'!$F$4:$G$4</c:f>
              <c:strCache>
                <c:ptCount val="2"/>
                <c:pt idx="0">
                  <c:v>Joined</c:v>
                </c:pt>
                <c:pt idx="1">
                  <c:v>Not Joined</c:v>
                </c:pt>
              </c:strCache>
            </c:strRef>
          </c:cat>
          <c:val>
            <c:numRef>
              <c:f>'Charts Ex'!$F$5:$G$5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526-99CD-A008753F20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Joining Ratio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'Charts Ex'!$G$17</c:f>
              <c:strCache>
                <c:ptCount val="1"/>
                <c:pt idx="0">
                  <c:v>Joined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Ex'!$F$18:$F$22</c:f>
              <c:strCache>
                <c:ptCount val="5"/>
                <c:pt idx="0">
                  <c:v>JAN</c:v>
                </c:pt>
                <c:pt idx="1">
                  <c:v>MAR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cat>
          <c:val>
            <c:numRef>
              <c:f>'Charts Ex'!$G$18:$G$22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4-4AFE-91C0-E4FE224FB26C}"/>
            </c:ext>
          </c:extLst>
        </c:ser>
        <c:ser>
          <c:idx val="1"/>
          <c:order val="1"/>
          <c:tx>
            <c:strRef>
              <c:f>'Charts Ex'!$H$17</c:f>
              <c:strCache>
                <c:ptCount val="1"/>
                <c:pt idx="0">
                  <c:v>Not Joined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Ex'!$F$18:$F$22</c:f>
              <c:strCache>
                <c:ptCount val="5"/>
                <c:pt idx="0">
                  <c:v>JAN</c:v>
                </c:pt>
                <c:pt idx="1">
                  <c:v>MAR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cat>
          <c:val>
            <c:numRef>
              <c:f>'Charts Ex'!$H$18:$H$22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4-4AFE-91C0-E4FE224F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692160"/>
        <c:axId val="497184272"/>
      </c:barChart>
      <c:lineChart>
        <c:grouping val="standard"/>
        <c:varyColors val="0"/>
        <c:ser>
          <c:idx val="2"/>
          <c:order val="2"/>
          <c:tx>
            <c:strRef>
              <c:f>'Charts Ex'!$J$17</c:f>
              <c:strCache>
                <c:ptCount val="1"/>
                <c:pt idx="0">
                  <c:v>% Joined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'Charts Ex'!$F$18:$F$22</c:f>
              <c:strCache>
                <c:ptCount val="5"/>
                <c:pt idx="0">
                  <c:v>JAN</c:v>
                </c:pt>
                <c:pt idx="1">
                  <c:v>MAR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cat>
          <c:val>
            <c:numRef>
              <c:f>'Charts Ex'!$J$18:$J$22</c:f>
              <c:numCache>
                <c:formatCode>0%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4-4AFE-91C0-E4FE224F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20528"/>
        <c:axId val="616598496"/>
      </c:lineChart>
      <c:catAx>
        <c:axId val="4936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84272"/>
        <c:crosses val="autoZero"/>
        <c:auto val="1"/>
        <c:lblAlgn val="ctr"/>
        <c:lblOffset val="100"/>
        <c:noMultiLvlLbl val="0"/>
      </c:catAx>
      <c:valAx>
        <c:axId val="4971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2160"/>
        <c:crosses val="autoZero"/>
        <c:crossBetween val="between"/>
      </c:valAx>
      <c:valAx>
        <c:axId val="6165984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20528"/>
        <c:crosses val="max"/>
        <c:crossBetween val="between"/>
      </c:valAx>
      <c:catAx>
        <c:axId val="49662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598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0</xdr:row>
      <xdr:rowOff>0</xdr:rowOff>
    </xdr:from>
    <xdr:to>
      <xdr:col>13</xdr:col>
      <xdr:colOff>123826</xdr:colOff>
      <xdr:row>13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E56C1D-29F7-4A1E-9FB2-82FA1051C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13</xdr:row>
      <xdr:rowOff>80962</xdr:rowOff>
    </xdr:from>
    <xdr:to>
      <xdr:col>17</xdr:col>
      <xdr:colOff>590550</xdr:colOff>
      <xdr:row>27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1B2BC3-F65C-4729-B132-26C99ED02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Nagendrappa" refreshedDate="43567.734764583336" createdVersion="6" refreshedVersion="6" minRefreshableVersion="3" recordCount="12" xr:uid="{1BEC99C9-89B5-49D0-A3FC-8C72545AD754}">
  <cacheSource type="worksheet">
    <worksheetSource ref="A1:U1048576" sheet="DUMMY"/>
  </cacheSource>
  <cacheFields count="21">
    <cacheField name="TA Anchor" numFmtId="0">
      <sharedItems containsBlank="1"/>
    </cacheField>
    <cacheField name="Candidate Name" numFmtId="0">
      <sharedItems containsBlank="1"/>
    </cacheField>
    <cacheField name="Client" numFmtId="0">
      <sharedItems containsBlank="1"/>
    </cacheField>
    <cacheField name="Role" numFmtId="0">
      <sharedItems containsBlank="1"/>
    </cacheField>
    <cacheField name="Skill" numFmtId="0">
      <sharedItems containsBlank="1"/>
    </cacheField>
    <cacheField name="Offered" numFmtId="0">
      <sharedItems containsBlank="1"/>
    </cacheField>
    <cacheField name="Onboarded" numFmtId="0">
      <sharedItems containsBlank="1" count="4">
        <s v="Yes"/>
        <s v="Yet to Join"/>
        <s v="No"/>
        <m/>
      </sharedItems>
    </cacheField>
    <cacheField name="Onboarding Month" numFmtId="0">
      <sharedItems containsBlank="1" count="7">
        <s v="OCT"/>
        <s v="DEC"/>
        <s v="MAR"/>
        <s v="JUN"/>
        <s v="JAN"/>
        <s v="NOV"/>
        <m/>
      </sharedItems>
    </cacheField>
    <cacheField name="Initiation Date" numFmtId="0">
      <sharedItems containsNonDate="0" containsDate="1" containsString="0" containsBlank="1" minDate="2018-06-13T00:00:00" maxDate="2019-01-22T00:00:00"/>
    </cacheField>
    <cacheField name="Offered Date" numFmtId="0">
      <sharedItems containsNonDate="0" containsDate="1" containsString="0" containsBlank="1" minDate="2018-07-23T00:00:00" maxDate="2019-04-05T00:00:00"/>
    </cacheField>
    <cacheField name="Onboarded Date" numFmtId="0">
      <sharedItems containsDate="1" containsBlank="1" containsMixedTypes="1" minDate="2018-10-01T00:00:00" maxDate="2019-03-20T00:00:00"/>
    </cacheField>
    <cacheField name="Current Date" numFmtId="0">
      <sharedItems containsNonDate="0" containsDate="1" containsString="0" containsBlank="1" minDate="2019-04-12T00:00:00" maxDate="2019-04-13T00:00:00"/>
    </cacheField>
    <cacheField name="Time to Hire (days)" numFmtId="0">
      <sharedItems containsString="0" containsBlank="1" containsNumber="1" containsInteger="1" minValue="19" maxValue="164"/>
    </cacheField>
    <cacheField name="Time to hire Duration" numFmtId="0">
      <sharedItems containsBlank="1"/>
    </cacheField>
    <cacheField name="Sourcing" numFmtId="0">
      <sharedItems containsBlank="1"/>
    </cacheField>
    <cacheField name="Exit Date" numFmtId="0">
      <sharedItems containsNonDate="0" containsDate="1" containsString="0" containsBlank="1" minDate="2019-03-28T00:00:00" maxDate="2019-03-29T00:00:00"/>
    </cacheField>
    <cacheField name="Tenure in company" numFmtId="0">
      <sharedItems containsString="0" containsBlank="1" containsNumber="1" containsInteger="1" minValue="24" maxValue="193"/>
    </cacheField>
    <cacheField name="Tenurity" numFmtId="0">
      <sharedItems containsBlank="1"/>
    </cacheField>
    <cacheField name="Tenurity2" numFmtId="0">
      <sharedItems containsBlank="1"/>
    </cacheField>
    <cacheField name="Manager Feedback" numFmtId="0">
      <sharedItems containsBlank="1"/>
    </cacheField>
    <cacheField name="Decline Reason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John"/>
    <s v="Angela"/>
    <s v="Parle G"/>
    <s v="Legal Consultant"/>
    <s v="Legal"/>
    <s v="Yes"/>
    <x v="0"/>
    <x v="0"/>
    <d v="2018-06-13T00:00:00"/>
    <d v="2018-07-23T00:00:00"/>
    <d v="2018-10-04T00:00:00"/>
    <d v="2019-04-12T00:00:00"/>
    <n v="113"/>
    <s v="Above 90 Days"/>
    <s v="TA"/>
    <m/>
    <n v="190"/>
    <s v="0 years, 6 months "/>
    <s v="Above 6 Months"/>
    <s v="Meet Expectations"/>
    <m/>
  </r>
  <r>
    <s v="Ravi"/>
    <s v="Mike"/>
    <s v="Britannia"/>
    <s v="Associate Engineer"/>
    <s v="Infra"/>
    <s v="Yes"/>
    <x v="0"/>
    <x v="1"/>
    <d v="2018-11-14T00:00:00"/>
    <d v="2018-11-29T00:00:00"/>
    <d v="2018-12-03T00:00:00"/>
    <d v="2019-04-12T00:00:00"/>
    <n v="19"/>
    <s v="0-30 Days"/>
    <s v="TA"/>
    <m/>
    <n v="130"/>
    <s v="0 years, 4 months "/>
    <s v="Below 6 Months"/>
    <s v="Meet Expectations"/>
    <m/>
  </r>
  <r>
    <s v="Maria"/>
    <s v="Rajesh"/>
    <s v="Goodday"/>
    <s v="Senior Engineer"/>
    <s v="Linux"/>
    <s v="Yes"/>
    <x v="0"/>
    <x v="0"/>
    <d v="2018-08-03T00:00:00"/>
    <d v="2018-09-11T00:00:00"/>
    <d v="2018-10-01T00:00:00"/>
    <d v="2019-04-12T00:00:00"/>
    <n v="59"/>
    <s v="45-60 Days"/>
    <s v="Vendor"/>
    <m/>
    <n v="193"/>
    <s v="0 years, 6 months "/>
    <s v="Above 6 Months"/>
    <s v="Meet Expectations"/>
    <m/>
  </r>
  <r>
    <s v="Bella"/>
    <s v="Charlie"/>
    <s v="Krackjack"/>
    <s v="Senior Engineer"/>
    <s v="DW"/>
    <s v="Yes"/>
    <x v="0"/>
    <x v="2"/>
    <d v="2018-12-25T00:00:00"/>
    <d v="2019-01-24T00:00:00"/>
    <d v="2019-03-04T00:00:00"/>
    <d v="2019-04-12T00:00:00"/>
    <n v="69"/>
    <s v="60-90 Days"/>
    <s v="TA"/>
    <d v="2019-03-28T00:00:00"/>
    <n v="39"/>
    <s v="0 years, 1 months "/>
    <s v="Below 6 Months"/>
    <s v="Meet Expectations"/>
    <m/>
  </r>
  <r>
    <s v="Brock"/>
    <s v="Sophia"/>
    <s v="Kreams"/>
    <s v="Engineer"/>
    <s v=".Net"/>
    <s v="Yes"/>
    <x v="1"/>
    <x v="3"/>
    <d v="2019-01-21T00:00:00"/>
    <d v="2019-04-04T00:00:00"/>
    <m/>
    <d v="2019-04-12T00:00:00"/>
    <m/>
    <m/>
    <s v="Vendor"/>
    <m/>
    <m/>
    <m/>
    <m/>
    <m/>
    <m/>
  </r>
  <r>
    <s v="Daniel"/>
    <s v="Jacob"/>
    <s v="Parle G"/>
    <s v="Delivery Manager"/>
    <s v="Management"/>
    <s v="Yes"/>
    <x v="0"/>
    <x v="1"/>
    <d v="2018-08-16T00:00:00"/>
    <d v="2018-11-01T00:00:00"/>
    <d v="2018-12-03T00:00:00"/>
    <d v="2019-04-12T00:00:00"/>
    <n v="109"/>
    <s v="Above 90 Days"/>
    <s v="TA"/>
    <m/>
    <n v="130"/>
    <s v="0 years, 4 months "/>
    <s v="Below 6 Months"/>
    <s v="Above Expectations"/>
    <m/>
  </r>
  <r>
    <s v="John"/>
    <s v="Joshua"/>
    <s v="Goodday"/>
    <s v="Senior Engineer"/>
    <s v="Delphi"/>
    <s v="Yes"/>
    <x v="0"/>
    <x v="2"/>
    <d v="2018-10-06T00:00:00"/>
    <d v="2018-12-19T00:00:00"/>
    <d v="2019-03-19T00:00:00"/>
    <d v="2019-04-12T00:00:00"/>
    <n v="164"/>
    <s v="Above 90 Days"/>
    <s v="Referral"/>
    <m/>
    <n v="24"/>
    <s v="0 years, 0 months "/>
    <s v="Below 6 Months"/>
    <s v="Meet Expectations"/>
    <m/>
  </r>
  <r>
    <s v="John"/>
    <s v="William"/>
    <s v="Britannia"/>
    <s v="Lead - Network"/>
    <s v="Infra"/>
    <s v="Yes"/>
    <x v="0"/>
    <x v="4"/>
    <d v="2018-11-26T00:00:00"/>
    <d v="2018-12-11T00:00:00"/>
    <d v="2019-01-28T00:00:00"/>
    <d v="2019-04-12T00:00:00"/>
    <n v="63"/>
    <s v="60-90 Days"/>
    <s v="TA"/>
    <m/>
    <n v="74"/>
    <s v="0 years, 2 months "/>
    <s v="Below 6 Months"/>
    <s v="Meet Expectations"/>
    <m/>
  </r>
  <r>
    <s v="Maria"/>
    <s v="Ryan"/>
    <s v="Agio"/>
    <s v="Senior Engineer"/>
    <s v="Infra"/>
    <s v="Yes"/>
    <x v="2"/>
    <x v="1"/>
    <d v="2018-11-21T00:00:00"/>
    <d v="2018-11-28T00:00:00"/>
    <s v="DNJ"/>
    <d v="2019-04-12T00:00:00"/>
    <m/>
    <m/>
    <s v="Referral"/>
    <m/>
    <m/>
    <m/>
    <m/>
    <m/>
    <m/>
  </r>
  <r>
    <s v="Maria"/>
    <s v="Ethan"/>
    <s v="Kreams"/>
    <s v="Technical Lead"/>
    <s v=".Net"/>
    <s v="Yes"/>
    <x v="2"/>
    <x v="5"/>
    <d v="2018-10-06T00:00:00"/>
    <d v="2018-10-17T00:00:00"/>
    <s v="DNJ"/>
    <d v="2019-04-12T00:00:00"/>
    <m/>
    <m/>
    <s v="TA"/>
    <m/>
    <m/>
    <m/>
    <m/>
    <m/>
    <m/>
  </r>
  <r>
    <s v="Maria"/>
    <s v="Andrew"/>
    <s v="Kreams"/>
    <s v="Senior Engineer"/>
    <s v=".Net"/>
    <s v="Yes"/>
    <x v="2"/>
    <x v="4"/>
    <d v="2018-10-06T00:00:00"/>
    <d v="2019-01-11T00:00:00"/>
    <s v="DNJ"/>
    <d v="2019-04-12T00:00:00"/>
    <m/>
    <m/>
    <s v="Vendor"/>
    <m/>
    <m/>
    <m/>
    <m/>
    <m/>
    <m/>
  </r>
  <r>
    <m/>
    <m/>
    <m/>
    <m/>
    <m/>
    <m/>
    <x v="3"/>
    <x v="6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C0F3C-FC17-4C95-AD0E-1B7108D9F57E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D23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h="1" x="1"/>
        <item h="1" x="3"/>
        <item t="default"/>
      </items>
    </pivotField>
    <pivotField axis="axisRow" showAll="0">
      <items count="8">
        <item x="4"/>
        <item x="2"/>
        <item x="3"/>
        <item x="0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Onboarded" fld="6" subtotal="count" baseField="0" baseItem="0"/>
  </dataFields>
  <formats count="18">
    <format dxfId="53">
      <pivotArea outline="0" collapsedLevelsAreSubtotals="1" fieldPosition="0"/>
    </format>
    <format dxfId="52">
      <pivotArea field="7" type="button" dataOnly="0" labelOnly="1" outline="0" axis="axisRow" fieldPosition="0"/>
    </format>
    <format dxfId="51">
      <pivotArea dataOnly="0" labelOnly="1" fieldPosition="0">
        <references count="1">
          <reference field="7" count="5">
            <x v="0"/>
            <x v="1"/>
            <x v="3"/>
            <x v="4"/>
            <x v="5"/>
          </reference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6" count="0"/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/>
    </format>
    <format dxfId="46">
      <pivotArea field="7" type="button" dataOnly="0" labelOnly="1" outline="0" axis="axisRow" fieldPosition="0"/>
    </format>
    <format dxfId="45">
      <pivotArea dataOnly="0" labelOnly="1" fieldPosition="0">
        <references count="1">
          <reference field="7" count="5">
            <x v="0"/>
            <x v="1"/>
            <x v="3"/>
            <x v="4"/>
            <x v="5"/>
          </reference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Col="1" outline="0" fieldPosition="0"/>
    </format>
    <format dxfId="41">
      <pivotArea outline="0" collapsedLevelsAreSubtotals="1" fieldPosition="0"/>
    </format>
    <format dxfId="40">
      <pivotArea field="7" type="button" dataOnly="0" labelOnly="1" outline="0" axis="axisRow" fieldPosition="0"/>
    </format>
    <format dxfId="39">
      <pivotArea dataOnly="0" labelOnly="1" fieldPosition="0">
        <references count="1">
          <reference field="7" count="5">
            <x v="0"/>
            <x v="1"/>
            <x v="3"/>
            <x v="4"/>
            <x v="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6" count="0"/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A8AB2-5F5C-49BF-BDB0-D8CE28AAE6F1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D10" firstHeaderRow="1" firstDataRow="2" firstDataCol="1"/>
  <pivotFields count="21">
    <pivotField showAll="0"/>
    <pivotField dataField="1" showAll="0"/>
    <pivotField showAll="0"/>
    <pivotField showAll="0"/>
    <pivotField showAll="0"/>
    <pivotField showAll="0"/>
    <pivotField axis="axisCol" multipleItemSelectionAllowed="1" showAll="0">
      <items count="5">
        <item x="0"/>
        <item x="2"/>
        <item h="1" x="1"/>
        <item h="1" x="3"/>
        <item t="default"/>
      </items>
    </pivotField>
    <pivotField axis="axisRow" showAll="0">
      <items count="8">
        <item x="4"/>
        <item x="2"/>
        <item x="3"/>
        <item x="0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andidate Name" fld="1" subtotal="count" baseField="0" baseItem="0"/>
  </dataFields>
  <formats count="18">
    <format dxfId="73">
      <pivotArea outline="0" collapsedLevelsAreSubtotals="1" fieldPosition="0"/>
    </format>
    <format dxfId="74">
      <pivotArea field="7" type="button" dataOnly="0" labelOnly="1" outline="0" axis="axisRow" fieldPosition="0"/>
    </format>
    <format dxfId="75">
      <pivotArea dataOnly="0" labelOnly="1" fieldPosition="0">
        <references count="1">
          <reference field="7" count="5">
            <x v="0"/>
            <x v="1"/>
            <x v="3"/>
            <x v="4"/>
            <x v="5"/>
          </reference>
        </references>
      </pivotArea>
    </format>
    <format dxfId="76">
      <pivotArea dataOnly="0" labelOnly="1" grandRow="1" outline="0" fieldPosition="0"/>
    </format>
    <format dxfId="77">
      <pivotArea dataOnly="0" labelOnly="1" fieldPosition="0">
        <references count="1">
          <reference field="6" count="0"/>
        </references>
      </pivotArea>
    </format>
    <format dxfId="78">
      <pivotArea dataOnly="0" labelOnly="1" grandCol="1" outline="0" fieldPosition="0"/>
    </format>
    <format dxfId="79">
      <pivotArea outline="0" collapsedLevelsAreSubtotals="1" fieldPosition="0"/>
    </format>
    <format dxfId="80">
      <pivotArea field="7" type="button" dataOnly="0" labelOnly="1" outline="0" axis="axisRow" fieldPosition="0"/>
    </format>
    <format dxfId="81">
      <pivotArea dataOnly="0" labelOnly="1" fieldPosition="0">
        <references count="1">
          <reference field="7" count="5">
            <x v="0"/>
            <x v="1"/>
            <x v="3"/>
            <x v="4"/>
            <x v="5"/>
          </reference>
        </references>
      </pivotArea>
    </format>
    <format dxfId="82">
      <pivotArea dataOnly="0" labelOnly="1" grandRow="1" outline="0" fieldPosition="0"/>
    </format>
    <format dxfId="83">
      <pivotArea dataOnly="0" labelOnly="1" fieldPosition="0">
        <references count="1">
          <reference field="6" count="0"/>
        </references>
      </pivotArea>
    </format>
    <format dxfId="84">
      <pivotArea dataOnly="0" labelOnly="1" grandCol="1" outline="0" fieldPosition="0"/>
    </format>
    <format dxfId="85">
      <pivotArea outline="0" collapsedLevelsAreSubtotals="1" fieldPosition="0"/>
    </format>
    <format dxfId="86">
      <pivotArea field="7" type="button" dataOnly="0" labelOnly="1" outline="0" axis="axisRow" fieldPosition="0"/>
    </format>
    <format dxfId="87">
      <pivotArea dataOnly="0" labelOnly="1" fieldPosition="0">
        <references count="1">
          <reference field="7" count="5">
            <x v="0"/>
            <x v="1"/>
            <x v="3"/>
            <x v="4"/>
            <x v="5"/>
          </reference>
        </references>
      </pivotArea>
    </format>
    <format dxfId="88">
      <pivotArea dataOnly="0" labelOnly="1" grandRow="1" outline="0" fieldPosition="0"/>
    </format>
    <format dxfId="89">
      <pivotArea dataOnly="0" labelOnly="1" fieldPosition="0">
        <references count="1">
          <reference field="6" count="0"/>
        </references>
      </pivotArea>
    </format>
    <format dxfId="90">
      <pivotArea dataOnly="0" labelOnly="1" grandCol="1" outline="0" fieldPosition="0"/>
    </format>
  </format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3BD4-0E53-4F8A-9849-F8EC6B65D5CE}">
  <dimension ref="A1:B16"/>
  <sheetViews>
    <sheetView workbookViewId="0">
      <selection sqref="A1:B16"/>
    </sheetView>
  </sheetViews>
  <sheetFormatPr defaultRowHeight="15" x14ac:dyDescent="0.25"/>
  <cols>
    <col min="1" max="1" width="12" customWidth="1"/>
    <col min="2" max="2" width="63.85546875" bestFit="1" customWidth="1"/>
  </cols>
  <sheetData>
    <row r="1" spans="1:2" ht="15.75" x14ac:dyDescent="0.25">
      <c r="A1" s="19" t="s">
        <v>80</v>
      </c>
      <c r="B1" s="19" t="s">
        <v>79</v>
      </c>
    </row>
    <row r="2" spans="1:2" x14ac:dyDescent="0.25">
      <c r="A2" s="18">
        <v>1</v>
      </c>
      <c r="B2" s="20" t="s">
        <v>74</v>
      </c>
    </row>
    <row r="3" spans="1:2" x14ac:dyDescent="0.25">
      <c r="A3" s="18">
        <v>2</v>
      </c>
      <c r="B3" s="20" t="s">
        <v>75</v>
      </c>
    </row>
    <row r="4" spans="1:2" x14ac:dyDescent="0.25">
      <c r="A4" s="18">
        <v>3</v>
      </c>
      <c r="B4" s="20" t="s">
        <v>76</v>
      </c>
    </row>
    <row r="5" spans="1:2" x14ac:dyDescent="0.25">
      <c r="A5" s="18">
        <v>4</v>
      </c>
      <c r="B5" s="20" t="s">
        <v>81</v>
      </c>
    </row>
    <row r="6" spans="1:2" x14ac:dyDescent="0.25">
      <c r="A6" s="18">
        <v>5</v>
      </c>
      <c r="B6" s="20" t="s">
        <v>77</v>
      </c>
    </row>
    <row r="7" spans="1:2" x14ac:dyDescent="0.25">
      <c r="A7" s="18">
        <v>6</v>
      </c>
      <c r="B7" s="20" t="s">
        <v>78</v>
      </c>
    </row>
    <row r="8" spans="1:2" x14ac:dyDescent="0.25">
      <c r="A8" s="18">
        <v>7</v>
      </c>
      <c r="B8" s="20" t="s">
        <v>82</v>
      </c>
    </row>
    <row r="9" spans="1:2" x14ac:dyDescent="0.25">
      <c r="A9" s="18">
        <v>8</v>
      </c>
      <c r="B9" s="20" t="s">
        <v>83</v>
      </c>
    </row>
    <row r="10" spans="1:2" x14ac:dyDescent="0.25">
      <c r="A10" s="18">
        <v>9</v>
      </c>
      <c r="B10" s="20" t="s">
        <v>84</v>
      </c>
    </row>
    <row r="11" spans="1:2" x14ac:dyDescent="0.25">
      <c r="A11" s="18">
        <v>10</v>
      </c>
      <c r="B11" s="20" t="s">
        <v>85</v>
      </c>
    </row>
    <row r="12" spans="1:2" x14ac:dyDescent="0.25">
      <c r="A12" s="21">
        <v>11</v>
      </c>
      <c r="B12" s="22" t="s">
        <v>86</v>
      </c>
    </row>
    <row r="13" spans="1:2" x14ac:dyDescent="0.25">
      <c r="A13" s="21">
        <v>12</v>
      </c>
      <c r="B13" s="22" t="s">
        <v>87</v>
      </c>
    </row>
    <row r="14" spans="1:2" x14ac:dyDescent="0.25">
      <c r="A14" s="21">
        <v>13</v>
      </c>
      <c r="B14" s="23" t="s">
        <v>89</v>
      </c>
    </row>
    <row r="15" spans="1:2" x14ac:dyDescent="0.25">
      <c r="A15" s="21">
        <v>14</v>
      </c>
      <c r="B15" s="22" t="s">
        <v>88</v>
      </c>
    </row>
    <row r="16" spans="1:2" x14ac:dyDescent="0.25">
      <c r="A16" s="21">
        <v>15</v>
      </c>
      <c r="B16" s="2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A46E-3B03-4843-9EB2-6E376A63E44F}">
  <dimension ref="A3:J23"/>
  <sheetViews>
    <sheetView topLeftCell="A7" workbookViewId="0">
      <selection activeCell="F11" sqref="F11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3.5703125" bestFit="1" customWidth="1"/>
    <col min="4" max="4" width="11.28515625" bestFit="1" customWidth="1"/>
    <col min="5" max="5" width="7.28515625" bestFit="1" customWidth="1"/>
    <col min="6" max="6" width="11.28515625" bestFit="1" customWidth="1"/>
    <col min="7" max="7" width="17" customWidth="1"/>
    <col min="8" max="8" width="10.5703125" bestFit="1" customWidth="1"/>
  </cols>
  <sheetData>
    <row r="3" spans="1:7" x14ac:dyDescent="0.25">
      <c r="A3" s="24" t="s">
        <v>91</v>
      </c>
      <c r="B3" s="24" t="s">
        <v>94</v>
      </c>
    </row>
    <row r="4" spans="1:7" x14ac:dyDescent="0.25">
      <c r="A4" s="25" t="s">
        <v>92</v>
      </c>
      <c r="B4" s="18" t="s">
        <v>22</v>
      </c>
      <c r="C4" s="18" t="s">
        <v>48</v>
      </c>
      <c r="D4" s="18" t="s">
        <v>93</v>
      </c>
      <c r="F4" s="21" t="s">
        <v>95</v>
      </c>
      <c r="G4" s="21" t="s">
        <v>96</v>
      </c>
    </row>
    <row r="5" spans="1:7" x14ac:dyDescent="0.25">
      <c r="A5" s="18" t="s">
        <v>47</v>
      </c>
      <c r="B5" s="26">
        <v>1</v>
      </c>
      <c r="C5" s="26">
        <v>1</v>
      </c>
      <c r="D5" s="26">
        <v>2</v>
      </c>
      <c r="F5" s="29">
        <f>GETPIVOTDATA("Candidate Name",$A$3,"Onboarded","Yes")</f>
        <v>7</v>
      </c>
      <c r="G5" s="29">
        <f>GETPIVOTDATA("Candidate Name",$A$3,"Onboarded","No")</f>
        <v>3</v>
      </c>
    </row>
    <row r="6" spans="1:7" x14ac:dyDescent="0.25">
      <c r="A6" s="18" t="s">
        <v>36</v>
      </c>
      <c r="B6" s="26">
        <v>2</v>
      </c>
      <c r="C6" s="26"/>
      <c r="D6" s="26">
        <v>2</v>
      </c>
    </row>
    <row r="7" spans="1:7" x14ac:dyDescent="0.25">
      <c r="A7" s="18" t="s">
        <v>23</v>
      </c>
      <c r="B7" s="26">
        <v>2</v>
      </c>
      <c r="C7" s="26"/>
      <c r="D7" s="26">
        <v>2</v>
      </c>
    </row>
    <row r="8" spans="1:7" x14ac:dyDescent="0.25">
      <c r="A8" s="18" t="s">
        <v>51</v>
      </c>
      <c r="B8" s="26"/>
      <c r="C8" s="26">
        <v>1</v>
      </c>
      <c r="D8" s="26">
        <v>1</v>
      </c>
    </row>
    <row r="9" spans="1:7" x14ac:dyDescent="0.25">
      <c r="A9" s="18" t="s">
        <v>30</v>
      </c>
      <c r="B9" s="26">
        <v>2</v>
      </c>
      <c r="C9" s="26">
        <v>1</v>
      </c>
      <c r="D9" s="26">
        <v>3</v>
      </c>
    </row>
    <row r="10" spans="1:7" x14ac:dyDescent="0.25">
      <c r="A10" s="18" t="s">
        <v>93</v>
      </c>
      <c r="B10" s="26">
        <v>7</v>
      </c>
      <c r="C10" s="26">
        <v>3</v>
      </c>
      <c r="D10" s="26">
        <v>10</v>
      </c>
    </row>
    <row r="16" spans="1:7" x14ac:dyDescent="0.25">
      <c r="A16" s="24" t="s">
        <v>97</v>
      </c>
      <c r="B16" s="24" t="s">
        <v>94</v>
      </c>
    </row>
    <row r="17" spans="1:10" x14ac:dyDescent="0.25">
      <c r="A17" s="25" t="s">
        <v>92</v>
      </c>
      <c r="B17" s="18" t="s">
        <v>22</v>
      </c>
      <c r="C17" s="18" t="s">
        <v>48</v>
      </c>
      <c r="D17" s="18" t="s">
        <v>93</v>
      </c>
      <c r="F17" s="27" t="s">
        <v>92</v>
      </c>
      <c r="G17" s="27" t="s">
        <v>95</v>
      </c>
      <c r="H17" s="27" t="s">
        <v>96</v>
      </c>
      <c r="I17" s="27" t="s">
        <v>93</v>
      </c>
      <c r="J17" s="27" t="s">
        <v>98</v>
      </c>
    </row>
    <row r="18" spans="1:10" x14ac:dyDescent="0.25">
      <c r="A18" s="18" t="s">
        <v>47</v>
      </c>
      <c r="B18" s="26">
        <v>1</v>
      </c>
      <c r="C18" s="26">
        <v>1</v>
      </c>
      <c r="D18" s="26">
        <v>2</v>
      </c>
      <c r="F18" s="18" t="s">
        <v>47</v>
      </c>
      <c r="G18" s="26">
        <v>1</v>
      </c>
      <c r="H18" s="26">
        <v>1</v>
      </c>
      <c r="I18" s="26">
        <v>2</v>
      </c>
      <c r="J18" s="30">
        <f>G18/I18</f>
        <v>0.5</v>
      </c>
    </row>
    <row r="19" spans="1:10" x14ac:dyDescent="0.25">
      <c r="A19" s="18" t="s">
        <v>36</v>
      </c>
      <c r="B19" s="26">
        <v>2</v>
      </c>
      <c r="C19" s="26"/>
      <c r="D19" s="26">
        <v>2</v>
      </c>
      <c r="F19" s="18" t="s">
        <v>36</v>
      </c>
      <c r="G19" s="26">
        <v>2</v>
      </c>
      <c r="H19" s="26"/>
      <c r="I19" s="26">
        <v>2</v>
      </c>
      <c r="J19" s="30">
        <f>G19/I19</f>
        <v>1</v>
      </c>
    </row>
    <row r="20" spans="1:10" x14ac:dyDescent="0.25">
      <c r="A20" s="18" t="s">
        <v>23</v>
      </c>
      <c r="B20" s="26">
        <v>2</v>
      </c>
      <c r="C20" s="26"/>
      <c r="D20" s="26">
        <v>2</v>
      </c>
      <c r="F20" s="18" t="s">
        <v>23</v>
      </c>
      <c r="G20" s="26">
        <v>2</v>
      </c>
      <c r="H20" s="26"/>
      <c r="I20" s="26">
        <v>2</v>
      </c>
      <c r="J20" s="30">
        <f>G20/I20</f>
        <v>1</v>
      </c>
    </row>
    <row r="21" spans="1:10" x14ac:dyDescent="0.25">
      <c r="A21" s="18" t="s">
        <v>51</v>
      </c>
      <c r="B21" s="26"/>
      <c r="C21" s="26">
        <v>1</v>
      </c>
      <c r="D21" s="26">
        <v>1</v>
      </c>
      <c r="F21" s="18" t="s">
        <v>51</v>
      </c>
      <c r="G21" s="26"/>
      <c r="H21" s="26">
        <v>1</v>
      </c>
      <c r="I21" s="26">
        <v>1</v>
      </c>
      <c r="J21" s="30">
        <f>G21/I21</f>
        <v>0</v>
      </c>
    </row>
    <row r="22" spans="1:10" x14ac:dyDescent="0.25">
      <c r="A22" s="18" t="s">
        <v>30</v>
      </c>
      <c r="B22" s="26">
        <v>2</v>
      </c>
      <c r="C22" s="26">
        <v>1</v>
      </c>
      <c r="D22" s="26">
        <v>3</v>
      </c>
      <c r="F22" s="18" t="s">
        <v>30</v>
      </c>
      <c r="G22" s="26">
        <v>2</v>
      </c>
      <c r="H22" s="26">
        <v>1</v>
      </c>
      <c r="I22" s="26">
        <v>3</v>
      </c>
      <c r="J22" s="30">
        <f>G22/I22</f>
        <v>0.66666666666666663</v>
      </c>
    </row>
    <row r="23" spans="1:10" x14ac:dyDescent="0.25">
      <c r="A23" s="18" t="s">
        <v>93</v>
      </c>
      <c r="B23" s="26">
        <v>7</v>
      </c>
      <c r="C23" s="26">
        <v>3</v>
      </c>
      <c r="D23" s="26">
        <v>10</v>
      </c>
      <c r="F23" s="27" t="s">
        <v>93</v>
      </c>
      <c r="G23" s="28">
        <v>7</v>
      </c>
      <c r="H23" s="28">
        <v>3</v>
      </c>
      <c r="I23" s="28">
        <v>10</v>
      </c>
      <c r="J23" s="31">
        <f>G23/I23</f>
        <v>0.7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8840-333B-42CA-8479-BA57731436DB}">
  <dimension ref="A1:U12"/>
  <sheetViews>
    <sheetView tabSelected="1" workbookViewId="0">
      <selection activeCell="T10" sqref="T10"/>
    </sheetView>
  </sheetViews>
  <sheetFormatPr defaultRowHeight="15" x14ac:dyDescent="0.25"/>
  <cols>
    <col min="1" max="1" width="10" bestFit="1" customWidth="1"/>
    <col min="2" max="2" width="15.85546875" bestFit="1" customWidth="1"/>
    <col min="3" max="3" width="18.7109375" customWidth="1"/>
    <col min="4" max="4" width="18" bestFit="1" customWidth="1"/>
    <col min="5" max="5" width="12.7109375" bestFit="1" customWidth="1"/>
    <col min="6" max="6" width="8" bestFit="1" customWidth="1"/>
    <col min="7" max="7" width="11" bestFit="1" customWidth="1"/>
    <col min="8" max="8" width="18.140625" bestFit="1" customWidth="1"/>
    <col min="9" max="9" width="13.85546875" bestFit="1" customWidth="1"/>
    <col min="10" max="10" width="12.5703125" bestFit="1" customWidth="1"/>
    <col min="11" max="11" width="15.7109375" bestFit="1" customWidth="1"/>
    <col min="12" max="12" width="12.28515625" bestFit="1" customWidth="1"/>
    <col min="13" max="13" width="18" bestFit="1" customWidth="1"/>
    <col min="14" max="14" width="20.140625" bestFit="1" customWidth="1"/>
    <col min="15" max="15" width="8.5703125" bestFit="1" customWidth="1"/>
    <col min="16" max="16" width="9.85546875" bestFit="1" customWidth="1"/>
    <col min="17" max="17" width="18.140625" bestFit="1" customWidth="1"/>
    <col min="18" max="18" width="16.42578125" bestFit="1" customWidth="1"/>
    <col min="19" max="19" width="15.42578125" bestFit="1" customWidth="1"/>
    <col min="20" max="20" width="18.7109375" bestFit="1" customWidth="1"/>
    <col min="21" max="21" width="15.5703125" bestFit="1" customWidth="1"/>
  </cols>
  <sheetData>
    <row r="1" spans="1:21" s="4" customFormat="1" ht="1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T1" s="1" t="s">
        <v>18</v>
      </c>
      <c r="U1" s="3" t="s">
        <v>19</v>
      </c>
    </row>
    <row r="2" spans="1:21" s="4" customFormat="1" ht="15" customHeight="1" x14ac:dyDescent="0.25">
      <c r="A2" s="5" t="s">
        <v>52</v>
      </c>
      <c r="B2" s="6" t="s">
        <v>63</v>
      </c>
      <c r="C2" s="7" t="s">
        <v>62</v>
      </c>
      <c r="D2" s="7" t="s">
        <v>20</v>
      </c>
      <c r="E2" s="7" t="s">
        <v>21</v>
      </c>
      <c r="F2" s="8" t="s">
        <v>22</v>
      </c>
      <c r="G2" s="8" t="s">
        <v>22</v>
      </c>
      <c r="H2" s="9" t="s">
        <v>23</v>
      </c>
      <c r="I2" s="10">
        <v>43264</v>
      </c>
      <c r="J2" s="10">
        <v>43304</v>
      </c>
      <c r="K2" s="10">
        <v>43377</v>
      </c>
      <c r="L2" s="10">
        <f ca="1">TODAY()</f>
        <v>43567</v>
      </c>
      <c r="M2" s="7">
        <f>K2-I2</f>
        <v>113</v>
      </c>
      <c r="N2" s="11" t="str">
        <f>LOOKUP(M2,{0,30,45,60,90},{"0-30 Days","30-45 Days","45-60 Days","60-90 Days","Above 90 Days"})</f>
        <v>Above 90 Days</v>
      </c>
      <c r="O2" s="8" t="s">
        <v>24</v>
      </c>
      <c r="P2" s="8"/>
      <c r="Q2" s="12">
        <f ca="1">TODAY()-K2</f>
        <v>190</v>
      </c>
      <c r="R2" s="12" t="str">
        <f ca="1">DATEDIF(K2,L2,"y") &amp; " years, " &amp; DATEDIF(K2,L2,"ym") &amp; " months "</f>
        <v xml:space="preserve">0 years, 6 months </v>
      </c>
      <c r="S2" s="12" t="s">
        <v>25</v>
      </c>
      <c r="T2" s="8" t="s">
        <v>26</v>
      </c>
      <c r="U2" s="13" t="s">
        <v>99</v>
      </c>
    </row>
    <row r="3" spans="1:21" s="4" customFormat="1" ht="15" customHeight="1" x14ac:dyDescent="0.25">
      <c r="A3" s="5" t="s">
        <v>53</v>
      </c>
      <c r="B3" s="6" t="s">
        <v>64</v>
      </c>
      <c r="C3" s="14" t="s">
        <v>58</v>
      </c>
      <c r="D3" s="7" t="s">
        <v>28</v>
      </c>
      <c r="E3" s="14" t="s">
        <v>29</v>
      </c>
      <c r="F3" s="8" t="s">
        <v>22</v>
      </c>
      <c r="G3" s="8" t="s">
        <v>22</v>
      </c>
      <c r="H3" s="9" t="s">
        <v>30</v>
      </c>
      <c r="I3" s="10">
        <v>43418</v>
      </c>
      <c r="J3" s="10">
        <v>43433</v>
      </c>
      <c r="K3" s="10">
        <v>43437</v>
      </c>
      <c r="L3" s="10">
        <f t="shared" ref="L3:L12" ca="1" si="0">TODAY()</f>
        <v>43567</v>
      </c>
      <c r="M3" s="7">
        <f>K3-I3</f>
        <v>19</v>
      </c>
      <c r="N3" s="11" t="str">
        <f>LOOKUP(M3,{0,30,45,60,90},{"0-30 Days","30-45 Days","45-60 Days","60-90 Days","Above 90 Days"})</f>
        <v>0-30 Days</v>
      </c>
      <c r="O3" s="8" t="s">
        <v>24</v>
      </c>
      <c r="P3" s="8"/>
      <c r="Q3" s="7">
        <f ca="1">TODAY()-K3</f>
        <v>130</v>
      </c>
      <c r="R3" s="12" t="str">
        <f ca="1">DATEDIF(K3,L3,"y") &amp; " years, " &amp; DATEDIF(K3,L3,"ym") &amp; " months "</f>
        <v xml:space="preserve">0 years, 4 months </v>
      </c>
      <c r="S3" s="12" t="s">
        <v>31</v>
      </c>
      <c r="T3" s="8" t="s">
        <v>26</v>
      </c>
      <c r="U3" s="13" t="s">
        <v>100</v>
      </c>
    </row>
    <row r="4" spans="1:21" s="4" customFormat="1" ht="15" customHeight="1" x14ac:dyDescent="0.25">
      <c r="A4" s="5" t="s">
        <v>54</v>
      </c>
      <c r="B4" s="6" t="s">
        <v>65</v>
      </c>
      <c r="C4" s="15" t="s">
        <v>59</v>
      </c>
      <c r="D4" s="7" t="s">
        <v>32</v>
      </c>
      <c r="E4" s="7" t="s">
        <v>33</v>
      </c>
      <c r="F4" s="8" t="s">
        <v>22</v>
      </c>
      <c r="G4" s="8" t="s">
        <v>22</v>
      </c>
      <c r="H4" s="9" t="s">
        <v>23</v>
      </c>
      <c r="I4" s="10">
        <v>43315</v>
      </c>
      <c r="J4" s="10">
        <v>43354</v>
      </c>
      <c r="K4" s="10">
        <v>43374</v>
      </c>
      <c r="L4" s="10">
        <f t="shared" ca="1" si="0"/>
        <v>43567</v>
      </c>
      <c r="M4" s="7">
        <f>K4-I4</f>
        <v>59</v>
      </c>
      <c r="N4" s="11" t="str">
        <f>LOOKUP(M4,{0,30,45,60,90},{"0-30 Days","30-45 Days","45-60 Days","60-90 Days","Above 90 Days"})</f>
        <v>45-60 Days</v>
      </c>
      <c r="O4" s="8" t="s">
        <v>34</v>
      </c>
      <c r="P4" s="8"/>
      <c r="Q4" s="7">
        <f ca="1">TODAY()-K4</f>
        <v>193</v>
      </c>
      <c r="R4" s="12" t="str">
        <f t="shared" ref="R4:R9" ca="1" si="1">DATEDIF(K4,L4,"y") &amp; " years, " &amp; DATEDIF(K4,L4,"ym") &amp; " months "</f>
        <v xml:space="preserve">0 years, 6 months </v>
      </c>
      <c r="S4" s="12" t="s">
        <v>25</v>
      </c>
      <c r="T4" s="8" t="s">
        <v>26</v>
      </c>
      <c r="U4" s="13" t="s">
        <v>101</v>
      </c>
    </row>
    <row r="5" spans="1:21" s="4" customFormat="1" ht="15" customHeight="1" x14ac:dyDescent="0.25">
      <c r="A5" s="5" t="s">
        <v>55</v>
      </c>
      <c r="B5" s="6" t="s">
        <v>66</v>
      </c>
      <c r="C5" s="9" t="s">
        <v>60</v>
      </c>
      <c r="D5" s="7" t="s">
        <v>32</v>
      </c>
      <c r="E5" s="14" t="s">
        <v>35</v>
      </c>
      <c r="F5" s="8" t="s">
        <v>22</v>
      </c>
      <c r="G5" s="9" t="s">
        <v>22</v>
      </c>
      <c r="H5" s="9" t="s">
        <v>36</v>
      </c>
      <c r="I5" s="10">
        <v>43459</v>
      </c>
      <c r="J5" s="10">
        <v>43489</v>
      </c>
      <c r="K5" s="10">
        <v>43528</v>
      </c>
      <c r="L5" s="10">
        <f t="shared" ca="1" si="0"/>
        <v>43567</v>
      </c>
      <c r="M5" s="7">
        <f>K5-I5</f>
        <v>69</v>
      </c>
      <c r="N5" s="11" t="str">
        <f>LOOKUP(M5,{0,30,45,60,90},{"0-30 Days","30-45 Days","45-60 Days","60-90 Days","Above 90 Days"})</f>
        <v>60-90 Days</v>
      </c>
      <c r="O5" s="8" t="s">
        <v>24</v>
      </c>
      <c r="P5" s="10">
        <v>43552</v>
      </c>
      <c r="Q5" s="7">
        <f ca="1">TODAY()-K5</f>
        <v>39</v>
      </c>
      <c r="R5" s="12" t="str">
        <f t="shared" ca="1" si="1"/>
        <v xml:space="preserve">0 years, 1 months </v>
      </c>
      <c r="S5" s="12" t="s">
        <v>31</v>
      </c>
      <c r="T5" s="8" t="s">
        <v>26</v>
      </c>
      <c r="U5" s="13" t="s">
        <v>100</v>
      </c>
    </row>
    <row r="6" spans="1:21" s="4" customFormat="1" ht="15" customHeight="1" x14ac:dyDescent="0.25">
      <c r="A6" s="5" t="s">
        <v>56</v>
      </c>
      <c r="B6" s="6" t="s">
        <v>67</v>
      </c>
      <c r="C6" s="8" t="s">
        <v>61</v>
      </c>
      <c r="D6" s="7" t="s">
        <v>37</v>
      </c>
      <c r="E6" s="8" t="s">
        <v>38</v>
      </c>
      <c r="F6" s="8" t="s">
        <v>22</v>
      </c>
      <c r="G6" s="8" t="s">
        <v>39</v>
      </c>
      <c r="H6" s="9" t="s">
        <v>40</v>
      </c>
      <c r="I6" s="10">
        <v>43486</v>
      </c>
      <c r="J6" s="10">
        <v>43559</v>
      </c>
      <c r="K6" s="10"/>
      <c r="L6" s="10">
        <f t="shared" ca="1" si="0"/>
        <v>43567</v>
      </c>
      <c r="M6" s="8"/>
      <c r="N6" s="11"/>
      <c r="O6" s="8" t="s">
        <v>34</v>
      </c>
      <c r="P6" s="8"/>
      <c r="Q6" s="7"/>
      <c r="R6" s="12"/>
      <c r="S6" s="12"/>
      <c r="T6" s="8"/>
      <c r="U6" s="13"/>
    </row>
    <row r="7" spans="1:21" s="4" customFormat="1" ht="15" customHeight="1" x14ac:dyDescent="0.25">
      <c r="A7" s="5" t="s">
        <v>57</v>
      </c>
      <c r="B7" s="6" t="s">
        <v>68</v>
      </c>
      <c r="C7" s="7" t="s">
        <v>62</v>
      </c>
      <c r="D7" s="7" t="s">
        <v>41</v>
      </c>
      <c r="E7" s="14" t="s">
        <v>42</v>
      </c>
      <c r="F7" s="8" t="s">
        <v>22</v>
      </c>
      <c r="G7" s="8" t="s">
        <v>22</v>
      </c>
      <c r="H7" s="9" t="s">
        <v>30</v>
      </c>
      <c r="I7" s="10">
        <v>43328</v>
      </c>
      <c r="J7" s="10">
        <v>43405</v>
      </c>
      <c r="K7" s="10">
        <v>43437</v>
      </c>
      <c r="L7" s="10">
        <f t="shared" ca="1" si="0"/>
        <v>43567</v>
      </c>
      <c r="M7" s="7">
        <f>K7-I7</f>
        <v>109</v>
      </c>
      <c r="N7" s="11" t="str">
        <f>LOOKUP(M7,{0,30,45,60,90},{"0-30 Days","30-45 Days","45-60 Days","60-90 Days","Above 90 Days"})</f>
        <v>Above 90 Days</v>
      </c>
      <c r="O7" s="8" t="s">
        <v>24</v>
      </c>
      <c r="P7" s="8"/>
      <c r="Q7" s="7">
        <f ca="1">TODAY()-K7</f>
        <v>130</v>
      </c>
      <c r="R7" s="12" t="str">
        <f t="shared" ca="1" si="1"/>
        <v xml:space="preserve">0 years, 4 months </v>
      </c>
      <c r="S7" s="12" t="s">
        <v>31</v>
      </c>
      <c r="T7" s="8" t="s">
        <v>43</v>
      </c>
      <c r="U7" s="13" t="s">
        <v>102</v>
      </c>
    </row>
    <row r="8" spans="1:21" s="4" customFormat="1" ht="15" customHeight="1" x14ac:dyDescent="0.25">
      <c r="A8" s="5" t="s">
        <v>52</v>
      </c>
      <c r="B8" s="6" t="s">
        <v>69</v>
      </c>
      <c r="C8" s="15" t="s">
        <v>59</v>
      </c>
      <c r="D8" s="7" t="s">
        <v>32</v>
      </c>
      <c r="E8" s="8" t="s">
        <v>44</v>
      </c>
      <c r="F8" s="8" t="s">
        <v>22</v>
      </c>
      <c r="G8" s="15" t="s">
        <v>22</v>
      </c>
      <c r="H8" s="9" t="s">
        <v>36</v>
      </c>
      <c r="I8" s="10">
        <v>43379</v>
      </c>
      <c r="J8" s="10">
        <v>43453</v>
      </c>
      <c r="K8" s="10">
        <v>43543</v>
      </c>
      <c r="L8" s="10">
        <f t="shared" ca="1" si="0"/>
        <v>43567</v>
      </c>
      <c r="M8" s="7">
        <f>K8-I8</f>
        <v>164</v>
      </c>
      <c r="N8" s="11" t="str">
        <f>LOOKUP(M8,{0,30,45,60,90},{"0-30 Days","30-45 Days","45-60 Days","60-90 Days","Above 90 Days"})</f>
        <v>Above 90 Days</v>
      </c>
      <c r="O8" s="9" t="s">
        <v>45</v>
      </c>
      <c r="P8" s="8"/>
      <c r="Q8" s="7">
        <f ca="1">TODAY()-K8</f>
        <v>24</v>
      </c>
      <c r="R8" s="12" t="str">
        <f t="shared" ca="1" si="1"/>
        <v xml:space="preserve">0 years, 0 months </v>
      </c>
      <c r="S8" s="12" t="s">
        <v>31</v>
      </c>
      <c r="T8" s="8" t="s">
        <v>26</v>
      </c>
      <c r="U8" s="13" t="s">
        <v>101</v>
      </c>
    </row>
    <row r="9" spans="1:21" s="4" customFormat="1" ht="15" customHeight="1" x14ac:dyDescent="0.25">
      <c r="A9" s="5" t="s">
        <v>52</v>
      </c>
      <c r="B9" s="6" t="s">
        <v>70</v>
      </c>
      <c r="C9" s="14" t="s">
        <v>58</v>
      </c>
      <c r="D9" s="7" t="s">
        <v>46</v>
      </c>
      <c r="E9" s="14" t="s">
        <v>29</v>
      </c>
      <c r="F9" s="8" t="s">
        <v>22</v>
      </c>
      <c r="G9" s="8" t="s">
        <v>22</v>
      </c>
      <c r="H9" s="9" t="s">
        <v>47</v>
      </c>
      <c r="I9" s="10">
        <v>43430</v>
      </c>
      <c r="J9" s="10">
        <v>43445</v>
      </c>
      <c r="K9" s="10">
        <v>43493</v>
      </c>
      <c r="L9" s="10">
        <f t="shared" ca="1" si="0"/>
        <v>43567</v>
      </c>
      <c r="M9" s="7">
        <f>K9-I9</f>
        <v>63</v>
      </c>
      <c r="N9" s="11" t="str">
        <f>LOOKUP(M9,{0,30,45,60,90},{"0-30 Days","30-45 Days","45-60 Days","60-90 Days","Above 90 Days"})</f>
        <v>60-90 Days</v>
      </c>
      <c r="O9" s="8" t="s">
        <v>24</v>
      </c>
      <c r="P9" s="8"/>
      <c r="Q9" s="7">
        <f ca="1">TODAY()-K9</f>
        <v>74</v>
      </c>
      <c r="R9" s="12" t="str">
        <f t="shared" ca="1" si="1"/>
        <v xml:space="preserve">0 years, 2 months </v>
      </c>
      <c r="S9" s="12" t="s">
        <v>31</v>
      </c>
      <c r="T9" s="8" t="s">
        <v>26</v>
      </c>
      <c r="U9" s="13" t="s">
        <v>99</v>
      </c>
    </row>
    <row r="10" spans="1:21" s="4" customFormat="1" ht="15" customHeight="1" x14ac:dyDescent="0.25">
      <c r="A10" s="5" t="s">
        <v>54</v>
      </c>
      <c r="B10" s="6" t="s">
        <v>71</v>
      </c>
      <c r="C10" s="14" t="s">
        <v>27</v>
      </c>
      <c r="D10" s="7" t="s">
        <v>32</v>
      </c>
      <c r="E10" s="8" t="s">
        <v>29</v>
      </c>
      <c r="F10" s="8" t="s">
        <v>22</v>
      </c>
      <c r="G10" s="8" t="s">
        <v>48</v>
      </c>
      <c r="H10" s="9" t="s">
        <v>30</v>
      </c>
      <c r="I10" s="10">
        <v>43425</v>
      </c>
      <c r="J10" s="10">
        <v>43432</v>
      </c>
      <c r="K10" s="10" t="s">
        <v>49</v>
      </c>
      <c r="L10" s="10">
        <f t="shared" ca="1" si="0"/>
        <v>43567</v>
      </c>
      <c r="M10" s="8"/>
      <c r="N10" s="11"/>
      <c r="O10" s="9" t="s">
        <v>45</v>
      </c>
      <c r="P10" s="8"/>
      <c r="Q10" s="7"/>
      <c r="R10" s="12"/>
      <c r="S10" s="12"/>
      <c r="T10" s="8"/>
      <c r="U10" s="13"/>
    </row>
    <row r="11" spans="1:21" s="4" customFormat="1" ht="15" customHeight="1" x14ac:dyDescent="0.25">
      <c r="A11" s="5" t="s">
        <v>54</v>
      </c>
      <c r="B11" s="6" t="s">
        <v>72</v>
      </c>
      <c r="C11" s="8" t="s">
        <v>61</v>
      </c>
      <c r="D11" s="7" t="s">
        <v>50</v>
      </c>
      <c r="E11" s="14" t="s">
        <v>38</v>
      </c>
      <c r="F11" s="8" t="s">
        <v>22</v>
      </c>
      <c r="G11" s="7" t="s">
        <v>48</v>
      </c>
      <c r="H11" s="9" t="s">
        <v>51</v>
      </c>
      <c r="I11" s="10">
        <v>43379</v>
      </c>
      <c r="J11" s="10">
        <v>43390</v>
      </c>
      <c r="K11" s="10" t="s">
        <v>49</v>
      </c>
      <c r="L11" s="10">
        <f t="shared" ca="1" si="0"/>
        <v>43567</v>
      </c>
      <c r="M11" s="16"/>
      <c r="N11" s="11"/>
      <c r="O11" s="8" t="s">
        <v>24</v>
      </c>
      <c r="P11" s="8"/>
      <c r="Q11" s="7"/>
      <c r="R11" s="12"/>
      <c r="S11" s="12"/>
      <c r="T11" s="8"/>
      <c r="U11" s="13"/>
    </row>
    <row r="12" spans="1:21" s="4" customFormat="1" ht="15" customHeight="1" x14ac:dyDescent="0.25">
      <c r="A12" s="5" t="s">
        <v>54</v>
      </c>
      <c r="B12" s="6" t="s">
        <v>73</v>
      </c>
      <c r="C12" s="8" t="s">
        <v>61</v>
      </c>
      <c r="D12" s="7" t="s">
        <v>32</v>
      </c>
      <c r="E12" s="14" t="s">
        <v>38</v>
      </c>
      <c r="F12" s="8" t="s">
        <v>22</v>
      </c>
      <c r="G12" s="17" t="s">
        <v>48</v>
      </c>
      <c r="H12" s="9" t="s">
        <v>47</v>
      </c>
      <c r="I12" s="10">
        <v>43379</v>
      </c>
      <c r="J12" s="10">
        <v>43476</v>
      </c>
      <c r="K12" s="10" t="s">
        <v>49</v>
      </c>
      <c r="L12" s="10">
        <f t="shared" ca="1" si="0"/>
        <v>43567</v>
      </c>
      <c r="M12" s="16"/>
      <c r="N12" s="11"/>
      <c r="O12" s="8" t="s">
        <v>34</v>
      </c>
      <c r="P12" s="8"/>
      <c r="Q12" s="7"/>
      <c r="R12" s="12"/>
      <c r="S12" s="12"/>
      <c r="T12" s="8"/>
      <c r="U12" s="13"/>
    </row>
  </sheetData>
  <conditionalFormatting sqref="B1:B12">
    <cfRule type="duplicateValues" dxfId="5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Charts Ex</vt:lpstr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Nagendrappa</dc:creator>
  <cp:lastModifiedBy>Naveen Nagendrappa</cp:lastModifiedBy>
  <dcterms:created xsi:type="dcterms:W3CDTF">2019-04-12T05:54:15Z</dcterms:created>
  <dcterms:modified xsi:type="dcterms:W3CDTF">2019-04-12T12:38:54Z</dcterms:modified>
</cp:coreProperties>
</file>