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ylanwatts/Desktop/McGill University/ECSE 548/Final Project/CIrcuit Testing/Data Spreadsheets/"/>
    </mc:Choice>
  </mc:AlternateContent>
  <bookViews>
    <workbookView xWindow="0" yWindow="460" windowWidth="13100" windowHeight="16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1" l="1"/>
  <c r="H85" i="1"/>
  <c r="S9" i="1"/>
  <c r="H9" i="1"/>
  <c r="S15" i="1"/>
  <c r="S21" i="1"/>
  <c r="S27" i="1"/>
  <c r="H72" i="1"/>
  <c r="S33" i="1"/>
  <c r="S39" i="1"/>
  <c r="E85" i="1"/>
  <c r="H44" i="1"/>
  <c r="Y9" i="1"/>
  <c r="Y15" i="1"/>
  <c r="Y33" i="1"/>
  <c r="G65" i="1"/>
  <c r="G31" i="1"/>
  <c r="G72" i="1"/>
  <c r="S32" i="1"/>
  <c r="S38" i="1"/>
  <c r="E52" i="1"/>
  <c r="Y8" i="1"/>
  <c r="Y14" i="1"/>
  <c r="Y32" i="1"/>
  <c r="N44" i="1"/>
  <c r="N85" i="1"/>
  <c r="AA9" i="1"/>
  <c r="N72" i="1"/>
  <c r="U33" i="1"/>
  <c r="AA21" i="1"/>
  <c r="AA15" i="1"/>
  <c r="AA27" i="1"/>
  <c r="M52" i="1"/>
  <c r="AA8" i="1"/>
  <c r="M72" i="1"/>
  <c r="U32" i="1"/>
  <c r="AA20" i="1"/>
  <c r="AA14" i="1"/>
  <c r="M65" i="1"/>
  <c r="AA26" i="1"/>
  <c r="K44" i="1"/>
  <c r="K85" i="1"/>
  <c r="Z9" i="1"/>
  <c r="K72" i="1"/>
  <c r="T33" i="1"/>
  <c r="Z21" i="1"/>
  <c r="Z15" i="1"/>
  <c r="Z27" i="1"/>
  <c r="J52" i="1"/>
  <c r="Z8" i="1"/>
  <c r="J72" i="1"/>
  <c r="T32" i="1"/>
  <c r="Z20" i="1"/>
  <c r="J65" i="1"/>
  <c r="Z14" i="1"/>
  <c r="Z26" i="1"/>
  <c r="E22" i="1"/>
  <c r="R9" i="1"/>
  <c r="E9" i="1"/>
  <c r="R15" i="1"/>
  <c r="R21" i="1"/>
  <c r="R27" i="1"/>
  <c r="E72" i="1"/>
  <c r="R33" i="1"/>
  <c r="R39" i="1"/>
  <c r="E44" i="1"/>
  <c r="X9" i="1"/>
  <c r="X15" i="1"/>
  <c r="X33" i="1"/>
  <c r="D65" i="1"/>
  <c r="D31" i="1"/>
  <c r="D72" i="1"/>
  <c r="R32" i="1"/>
  <c r="R38" i="1"/>
  <c r="D52" i="1"/>
  <c r="X8" i="1"/>
  <c r="X14" i="1"/>
  <c r="X32" i="1"/>
  <c r="G22" i="1"/>
  <c r="G85" i="1"/>
  <c r="S8" i="1"/>
  <c r="S26" i="1"/>
  <c r="D22" i="1"/>
  <c r="D85" i="1"/>
  <c r="R8" i="1"/>
  <c r="R26" i="1"/>
  <c r="G9" i="1"/>
  <c r="S20" i="1"/>
  <c r="D9" i="1"/>
  <c r="R20" i="1"/>
  <c r="S14" i="1"/>
  <c r="R14" i="1"/>
  <c r="J85" i="1"/>
  <c r="M85" i="1"/>
  <c r="M44" i="1"/>
  <c r="J44" i="1"/>
  <c r="G52" i="1"/>
  <c r="G44" i="1"/>
  <c r="D44" i="1"/>
  <c r="N65" i="1"/>
  <c r="K65" i="1"/>
  <c r="H65" i="1"/>
  <c r="E65" i="1"/>
  <c r="H31" i="1"/>
  <c r="E31" i="1"/>
  <c r="N52" i="1"/>
  <c r="K52" i="1"/>
  <c r="H52" i="1"/>
</calcChain>
</file>

<file path=xl/sharedStrings.xml><?xml version="1.0" encoding="utf-8"?>
<sst xmlns="http://schemas.openxmlformats.org/spreadsheetml/2006/main" count="305" uniqueCount="53">
  <si>
    <t>Module</t>
  </si>
  <si>
    <t>and3_1x</t>
  </si>
  <si>
    <t>Kogge-Stone Decoder</t>
  </si>
  <si>
    <t>Output</t>
  </si>
  <si>
    <t>Input Vector</t>
  </si>
  <si>
    <t>Delay - output (ns)</t>
  </si>
  <si>
    <t>Average Delay - output (ns)</t>
  </si>
  <si>
    <t>Worst Case Delay - output (ns)</t>
  </si>
  <si>
    <t>cout</t>
  </si>
  <si>
    <t>000</t>
  </si>
  <si>
    <t>001</t>
  </si>
  <si>
    <t>010</t>
  </si>
  <si>
    <t>011</t>
  </si>
  <si>
    <t>sum</t>
  </si>
  <si>
    <t>Ripple-Carry Decoder</t>
  </si>
  <si>
    <t>y</t>
  </si>
  <si>
    <t>00</t>
  </si>
  <si>
    <t>01</t>
  </si>
  <si>
    <t>10</t>
  </si>
  <si>
    <t>11</t>
  </si>
  <si>
    <t>GATE DELAY Spreadsheet</t>
  </si>
  <si>
    <r>
      <rPr>
        <b/>
        <sz val="18"/>
        <color theme="1"/>
        <rFont val="Calibri"/>
        <family val="2"/>
        <scheme val="minor"/>
      </rPr>
      <t>Purpose:</t>
    </r>
    <r>
      <rPr>
        <sz val="18"/>
        <color theme="1"/>
        <rFont val="Calibri"/>
        <family val="2"/>
        <scheme val="minor"/>
      </rPr>
      <t xml:space="preserve"> This spreadsheet is used in the calculation of average and worst case delay of individual gates.</t>
    </r>
  </si>
  <si>
    <t>a201_1x</t>
  </si>
  <si>
    <t>and2_1x</t>
  </si>
  <si>
    <t>fulladder</t>
  </si>
  <si>
    <t>0</t>
  </si>
  <si>
    <t>1</t>
  </si>
  <si>
    <t>inverter</t>
  </si>
  <si>
    <t>MUX2</t>
  </si>
  <si>
    <t>xor2_1x</t>
  </si>
  <si>
    <r>
      <rPr>
        <b/>
        <sz val="18"/>
        <color theme="1"/>
        <rFont val="Calibri"/>
        <family val="2"/>
        <scheme val="minor"/>
      </rPr>
      <t>Delay</t>
    </r>
    <r>
      <rPr>
        <sz val="18"/>
        <color theme="1"/>
        <rFont val="Calibri"/>
        <family val="2"/>
        <scheme val="minor"/>
      </rPr>
      <t xml:space="preserve">: propagation delay from input combination to ouput; </t>
    </r>
    <r>
      <rPr>
        <b/>
        <sz val="18"/>
        <color theme="1"/>
        <rFont val="Calibri"/>
        <family val="2"/>
        <scheme val="minor"/>
      </rPr>
      <t>Average</t>
    </r>
    <r>
      <rPr>
        <sz val="18"/>
        <color theme="1"/>
        <rFont val="Calibri"/>
        <family val="2"/>
        <scheme val="minor"/>
      </rPr>
      <t xml:space="preserve"> = AVG(Delay); </t>
    </r>
    <r>
      <rPr>
        <b/>
        <sz val="18"/>
        <color theme="1"/>
        <rFont val="Calibri"/>
        <family val="2"/>
        <scheme val="minor"/>
      </rPr>
      <t>Worst case</t>
    </r>
    <r>
      <rPr>
        <sz val="18"/>
        <color theme="1"/>
        <rFont val="Calibri"/>
        <family val="2"/>
        <scheme val="minor"/>
      </rPr>
      <t xml:space="preserve"> = MAX(Delay)</t>
    </r>
  </si>
  <si>
    <r>
      <t xml:space="preserve">Average load/bit: </t>
    </r>
    <r>
      <rPr>
        <sz val="18"/>
        <color theme="1"/>
        <rFont val="Calibri"/>
        <family val="2"/>
        <scheme val="minor"/>
      </rPr>
      <t>38.59 fF</t>
    </r>
  </si>
  <si>
    <r>
      <t xml:space="preserve">Max load/bit: </t>
    </r>
    <r>
      <rPr>
        <sz val="18"/>
        <color theme="1"/>
        <rFont val="Calibri"/>
        <family val="2"/>
        <scheme val="minor"/>
      </rPr>
      <t>74.01 fF</t>
    </r>
  </si>
  <si>
    <r>
      <t xml:space="preserve">Average load/bit: </t>
    </r>
    <r>
      <rPr>
        <sz val="18"/>
        <color theme="1"/>
        <rFont val="Calibri"/>
        <family val="2"/>
        <scheme val="minor"/>
      </rPr>
      <t>36.53 fF</t>
    </r>
  </si>
  <si>
    <r>
      <t xml:space="preserve">Max load/bit: </t>
    </r>
    <r>
      <rPr>
        <sz val="18"/>
        <color theme="1"/>
        <rFont val="Calibri"/>
        <family val="2"/>
        <scheme val="minor"/>
      </rPr>
      <t>68.69 fF</t>
    </r>
  </si>
  <si>
    <t>Min delay - output (ns)</t>
  </si>
  <si>
    <t>bit_prop_gen</t>
  </si>
  <si>
    <t>Fadd6</t>
  </si>
  <si>
    <t>Kogge-Stone</t>
  </si>
  <si>
    <t>Ripple-Carry</t>
  </si>
  <si>
    <t>Average Load</t>
  </si>
  <si>
    <t>Max Load</t>
  </si>
  <si>
    <t>Shortest Path (ns)</t>
  </si>
  <si>
    <t>Longest Path (ns)</t>
  </si>
  <si>
    <t>group_prop_gen</t>
  </si>
  <si>
    <t>KS_comparator</t>
  </si>
  <si>
    <t>group_gen</t>
  </si>
  <si>
    <t>Carry_ripple_adder</t>
  </si>
  <si>
    <t>KSA level 2</t>
  </si>
  <si>
    <t>Ripple-Carry top level</t>
  </si>
  <si>
    <t>MUX6</t>
  </si>
  <si>
    <t>KSA top level</t>
  </si>
  <si>
    <t>KS adder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</si>
</sst>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rgb="FFFF0000"/>
      <name val="Calibri (Body)"/>
    </font>
    <font>
      <b/>
      <sz val="2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FF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/>
    <xf numFmtId="0" fontId="2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right"/>
    </xf>
    <xf numFmtId="49" fontId="1" fillId="0" borderId="20" xfId="0" applyNumberFormat="1" applyFont="1" applyBorder="1" applyAlignment="1">
      <alignment horizontal="right"/>
    </xf>
    <xf numFmtId="49" fontId="1" fillId="0" borderId="20" xfId="0" applyNumberFormat="1" applyFont="1" applyFill="1" applyBorder="1" applyAlignment="1">
      <alignment horizontal="right"/>
    </xf>
    <xf numFmtId="0" fontId="1" fillId="0" borderId="20" xfId="0" applyFont="1" applyFill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0" fontId="1" fillId="0" borderId="24" xfId="0" applyFont="1" applyBorder="1"/>
    <xf numFmtId="0" fontId="2" fillId="0" borderId="25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vertical="center"/>
    </xf>
    <xf numFmtId="49" fontId="1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Fill="1" applyBorder="1" applyAlignment="1">
      <alignment horizontal="right"/>
    </xf>
    <xf numFmtId="0" fontId="2" fillId="0" borderId="12" xfId="0" applyFont="1" applyBorder="1" applyAlignment="1">
      <alignment horizontal="center" vertical="center"/>
    </xf>
    <xf numFmtId="49" fontId="1" fillId="0" borderId="21" xfId="0" applyNumberFormat="1" applyFont="1" applyFill="1" applyBorder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2" fillId="0" borderId="34" xfId="0" applyFont="1" applyBorder="1" applyAlignment="1">
      <alignment horizontal="center" vertical="center"/>
    </xf>
    <xf numFmtId="49" fontId="1" fillId="0" borderId="21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vertical="center"/>
    </xf>
    <xf numFmtId="0" fontId="1" fillId="2" borderId="30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0" fillId="2" borderId="34" xfId="0" applyFill="1" applyBorder="1"/>
    <xf numFmtId="0" fontId="0" fillId="2" borderId="9" xfId="0" applyFill="1" applyBorder="1"/>
    <xf numFmtId="0" fontId="0" fillId="2" borderId="35" xfId="0" applyFill="1" applyBorder="1"/>
    <xf numFmtId="0" fontId="2" fillId="2" borderId="12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0" fillId="2" borderId="12" xfId="0" applyFill="1" applyBorder="1"/>
    <xf numFmtId="0" fontId="1" fillId="2" borderId="13" xfId="0" applyFont="1" applyFill="1" applyBorder="1" applyAlignment="1">
      <alignment vertical="center"/>
    </xf>
    <xf numFmtId="0" fontId="1" fillId="0" borderId="14" xfId="0" applyFont="1" applyBorder="1" applyAlignment="1">
      <alignment horizontal="right"/>
    </xf>
    <xf numFmtId="0" fontId="0" fillId="0" borderId="0" xfId="0" applyAlignment="1"/>
    <xf numFmtId="0" fontId="2" fillId="0" borderId="1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right"/>
    </xf>
    <xf numFmtId="0" fontId="2" fillId="0" borderId="20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1" fillId="0" borderId="26" xfId="0" applyFont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7" fillId="0" borderId="36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8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1" fillId="0" borderId="33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49" fontId="1" fillId="0" borderId="26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8"/>
  <sheetViews>
    <sheetView tabSelected="1" showRuler="0" topLeftCell="T2" zoomScale="75" workbookViewId="0">
      <selection activeCell="AF24" sqref="AF24"/>
    </sheetView>
  </sheetViews>
  <sheetFormatPr baseColWidth="10" defaultRowHeight="16" x14ac:dyDescent="0.2"/>
  <cols>
    <col min="2" max="2" width="19.1640625" customWidth="1"/>
    <col min="3" max="3" width="25.5" customWidth="1"/>
    <col min="4" max="4" width="35.5" customWidth="1"/>
    <col min="5" max="5" width="40.33203125" customWidth="1"/>
    <col min="6" max="6" width="25" customWidth="1"/>
    <col min="7" max="7" width="35.33203125" customWidth="1"/>
    <col min="8" max="8" width="39.33203125" customWidth="1"/>
    <col min="9" max="9" width="24.6640625" customWidth="1"/>
    <col min="10" max="10" width="35.6640625" customWidth="1"/>
    <col min="11" max="11" width="39.33203125" customWidth="1"/>
    <col min="12" max="12" width="26" customWidth="1"/>
    <col min="13" max="13" width="35.5" customWidth="1"/>
    <col min="14" max="14" width="39.1640625" customWidth="1"/>
    <col min="17" max="17" width="26.33203125" customWidth="1"/>
    <col min="18" max="18" width="18.6640625" customWidth="1"/>
    <col min="19" max="19" width="16.5" customWidth="1"/>
    <col min="20" max="20" width="21.33203125" customWidth="1"/>
    <col min="21" max="21" width="15.1640625" customWidth="1"/>
    <col min="23" max="23" width="24" customWidth="1"/>
    <col min="24" max="24" width="18.1640625" customWidth="1"/>
    <col min="25" max="25" width="15.6640625" customWidth="1"/>
    <col min="26" max="26" width="19.5" customWidth="1"/>
    <col min="27" max="27" width="18.83203125" customWidth="1"/>
  </cols>
  <sheetData>
    <row r="1" spans="1:27" ht="34" x14ac:dyDescent="0.4">
      <c r="A1" s="112" t="s">
        <v>20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22"/>
      <c r="P1" s="22"/>
      <c r="Q1" s="22"/>
      <c r="R1" s="22"/>
      <c r="S1" s="22"/>
      <c r="T1" s="22"/>
    </row>
    <row r="2" spans="1:27" ht="24" x14ac:dyDescent="0.3">
      <c r="A2" s="113" t="s">
        <v>21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23"/>
      <c r="P2" s="23"/>
      <c r="Q2" s="23"/>
      <c r="R2" s="23"/>
      <c r="S2" s="23"/>
      <c r="T2" s="23"/>
    </row>
    <row r="3" spans="1:27" ht="24" x14ac:dyDescent="0.3">
      <c r="A3" s="113" t="s">
        <v>30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23"/>
      <c r="P3" s="23"/>
      <c r="Q3" s="23"/>
      <c r="R3" s="23"/>
      <c r="S3" s="23"/>
      <c r="T3" s="23"/>
    </row>
    <row r="4" spans="1:27" ht="17" thickBot="1" x14ac:dyDescent="0.25"/>
    <row r="5" spans="1:27" ht="24" x14ac:dyDescent="0.3">
      <c r="A5" s="90" t="s">
        <v>0</v>
      </c>
      <c r="B5" s="91"/>
      <c r="C5" s="100" t="s">
        <v>2</v>
      </c>
      <c r="D5" s="101"/>
      <c r="E5" s="101"/>
      <c r="F5" s="101"/>
      <c r="G5" s="101"/>
      <c r="H5" s="102"/>
      <c r="I5" s="101" t="s">
        <v>14</v>
      </c>
      <c r="J5" s="101"/>
      <c r="K5" s="101"/>
      <c r="L5" s="101"/>
      <c r="M5" s="101"/>
      <c r="N5" s="102"/>
      <c r="Q5" s="44" t="s">
        <v>0</v>
      </c>
      <c r="R5" s="77" t="s">
        <v>36</v>
      </c>
      <c r="S5" s="78"/>
      <c r="T5" s="78"/>
      <c r="U5" s="79"/>
      <c r="V5" s="45"/>
      <c r="W5" s="44" t="s">
        <v>0</v>
      </c>
      <c r="X5" s="77" t="s">
        <v>37</v>
      </c>
      <c r="Y5" s="78"/>
      <c r="Z5" s="78"/>
      <c r="AA5" s="79"/>
    </row>
    <row r="6" spans="1:27" ht="16" customHeight="1" x14ac:dyDescent="0.3">
      <c r="A6" s="108" t="s">
        <v>22</v>
      </c>
      <c r="B6" s="109"/>
      <c r="C6" s="103"/>
      <c r="D6" s="104"/>
      <c r="E6" s="104"/>
      <c r="F6" s="104"/>
      <c r="G6" s="104"/>
      <c r="H6" s="105"/>
      <c r="I6" s="104"/>
      <c r="J6" s="104"/>
      <c r="K6" s="104"/>
      <c r="L6" s="104"/>
      <c r="M6" s="104"/>
      <c r="N6" s="105"/>
      <c r="Q6" s="72"/>
      <c r="R6" s="73" t="s">
        <v>38</v>
      </c>
      <c r="S6" s="74"/>
      <c r="T6" s="75" t="s">
        <v>39</v>
      </c>
      <c r="U6" s="76"/>
      <c r="W6" s="72"/>
      <c r="X6" s="73" t="s">
        <v>38</v>
      </c>
      <c r="Y6" s="74"/>
      <c r="Z6" s="75" t="s">
        <v>39</v>
      </c>
      <c r="AA6" s="76"/>
    </row>
    <row r="7" spans="1:27" ht="24" x14ac:dyDescent="0.3">
      <c r="A7" s="110"/>
      <c r="B7" s="111"/>
      <c r="C7" s="96" t="s">
        <v>31</v>
      </c>
      <c r="D7" s="75"/>
      <c r="E7" s="74"/>
      <c r="F7" s="97" t="s">
        <v>32</v>
      </c>
      <c r="G7" s="98"/>
      <c r="H7" s="99"/>
      <c r="I7" s="75" t="s">
        <v>33</v>
      </c>
      <c r="J7" s="75"/>
      <c r="K7" s="74"/>
      <c r="L7" s="97" t="s">
        <v>34</v>
      </c>
      <c r="M7" s="98"/>
      <c r="N7" s="99"/>
      <c r="Q7" s="72"/>
      <c r="R7" s="46" t="s">
        <v>40</v>
      </c>
      <c r="S7" s="47" t="s">
        <v>41</v>
      </c>
      <c r="T7" s="48" t="s">
        <v>40</v>
      </c>
      <c r="U7" s="49" t="s">
        <v>41</v>
      </c>
      <c r="W7" s="72"/>
      <c r="X7" s="46" t="s">
        <v>40</v>
      </c>
      <c r="Y7" s="47" t="s">
        <v>41</v>
      </c>
      <c r="Z7" s="48" t="s">
        <v>40</v>
      </c>
      <c r="AA7" s="49" t="s">
        <v>41</v>
      </c>
    </row>
    <row r="8" spans="1:27" ht="24" x14ac:dyDescent="0.3">
      <c r="A8" s="5" t="s">
        <v>3</v>
      </c>
      <c r="B8" s="6" t="s">
        <v>4</v>
      </c>
      <c r="C8" s="11" t="s">
        <v>5</v>
      </c>
      <c r="D8" s="2" t="s">
        <v>35</v>
      </c>
      <c r="E8" s="1" t="s">
        <v>7</v>
      </c>
      <c r="F8" s="1" t="s">
        <v>5</v>
      </c>
      <c r="G8" s="2" t="s">
        <v>35</v>
      </c>
      <c r="H8" s="3" t="s">
        <v>7</v>
      </c>
      <c r="I8" s="2" t="s">
        <v>5</v>
      </c>
      <c r="J8" s="2" t="s">
        <v>35</v>
      </c>
      <c r="K8" s="1" t="s">
        <v>7</v>
      </c>
      <c r="L8" s="1" t="s">
        <v>5</v>
      </c>
      <c r="M8" s="1" t="s">
        <v>6</v>
      </c>
      <c r="N8" s="3" t="s">
        <v>7</v>
      </c>
      <c r="Q8" s="50" t="s">
        <v>42</v>
      </c>
      <c r="R8" s="51">
        <f>MIN(D85, D22)</f>
        <v>0.15</v>
      </c>
      <c r="S8" s="52">
        <f>MIN(G22,G85)</f>
        <v>0.23</v>
      </c>
      <c r="T8" s="53"/>
      <c r="U8" s="54"/>
      <c r="W8" s="50" t="s">
        <v>42</v>
      </c>
      <c r="X8" s="51">
        <f>D52</f>
        <v>0.26</v>
      </c>
      <c r="Y8" s="52">
        <f>E52</f>
        <v>0.55000000000000004</v>
      </c>
      <c r="Z8" s="55">
        <f>J52</f>
        <v>0.28000000000000003</v>
      </c>
      <c r="AA8" s="56">
        <f>M52</f>
        <v>0.34</v>
      </c>
    </row>
    <row r="9" spans="1:27" ht="25" thickBot="1" x14ac:dyDescent="0.35">
      <c r="A9" s="106" t="s">
        <v>15</v>
      </c>
      <c r="B9" s="7" t="s">
        <v>9</v>
      </c>
      <c r="C9" s="12">
        <v>0.26</v>
      </c>
      <c r="D9" s="83">
        <f>MIN(C9:C16)</f>
        <v>0.19</v>
      </c>
      <c r="E9" s="85">
        <f>MAX(C9:C16)</f>
        <v>0.32</v>
      </c>
      <c r="F9" s="4">
        <v>0.36</v>
      </c>
      <c r="G9" s="87">
        <f>MIN(F9:F16)</f>
        <v>0.36</v>
      </c>
      <c r="H9" s="88">
        <f>MAX(F9:F16)</f>
        <v>0.45</v>
      </c>
      <c r="I9" s="29"/>
      <c r="J9" s="30"/>
      <c r="K9" s="31"/>
      <c r="L9" s="32"/>
      <c r="M9" s="30"/>
      <c r="N9" s="33"/>
      <c r="Q9" s="57" t="s">
        <v>43</v>
      </c>
      <c r="R9" s="58">
        <f>MAX(E22,E85)</f>
        <v>0.31</v>
      </c>
      <c r="S9" s="59">
        <f>MAX(H22,H85)</f>
        <v>0.45</v>
      </c>
      <c r="T9" s="60"/>
      <c r="U9" s="61"/>
      <c r="W9" s="57" t="s">
        <v>43</v>
      </c>
      <c r="X9" s="58">
        <f>6*E44+E85</f>
        <v>2.65</v>
      </c>
      <c r="Y9" s="59">
        <f>6*H44+H85</f>
        <v>3.39</v>
      </c>
      <c r="Z9" s="62">
        <f>6*K44+K85</f>
        <v>2.7</v>
      </c>
      <c r="AA9" s="63">
        <f>6*N44+N85</f>
        <v>3.37</v>
      </c>
    </row>
    <row r="10" spans="1:27" ht="25" thickBot="1" x14ac:dyDescent="0.35">
      <c r="A10" s="106"/>
      <c r="B10" s="7" t="s">
        <v>10</v>
      </c>
      <c r="C10" s="12">
        <v>0.19</v>
      </c>
      <c r="D10" s="83"/>
      <c r="E10" s="85"/>
      <c r="F10" s="4">
        <v>0.37</v>
      </c>
      <c r="G10" s="83"/>
      <c r="H10" s="88"/>
      <c r="I10" s="29"/>
      <c r="J10" s="34"/>
      <c r="K10" s="35"/>
      <c r="L10" s="32"/>
      <c r="M10" s="34"/>
      <c r="N10" s="36"/>
    </row>
    <row r="11" spans="1:27" ht="24" x14ac:dyDescent="0.3">
      <c r="A11" s="106"/>
      <c r="B11" s="7" t="s">
        <v>11</v>
      </c>
      <c r="C11" s="12">
        <v>0.26</v>
      </c>
      <c r="D11" s="83"/>
      <c r="E11" s="85"/>
      <c r="F11" s="4">
        <v>0.41</v>
      </c>
      <c r="G11" s="83"/>
      <c r="H11" s="88"/>
      <c r="I11" s="29"/>
      <c r="J11" s="34"/>
      <c r="K11" s="35"/>
      <c r="L11" s="32"/>
      <c r="M11" s="34"/>
      <c r="N11" s="36"/>
      <c r="Q11" s="44" t="s">
        <v>0</v>
      </c>
      <c r="R11" s="77" t="s">
        <v>44</v>
      </c>
      <c r="S11" s="78"/>
      <c r="T11" s="78"/>
      <c r="U11" s="79"/>
      <c r="W11" s="44" t="s">
        <v>0</v>
      </c>
      <c r="X11" s="77" t="s">
        <v>45</v>
      </c>
      <c r="Y11" s="78"/>
      <c r="Z11" s="78"/>
      <c r="AA11" s="79"/>
    </row>
    <row r="12" spans="1:27" ht="24" x14ac:dyDescent="0.3">
      <c r="A12" s="106"/>
      <c r="B12" s="8" t="s">
        <v>12</v>
      </c>
      <c r="C12" s="68">
        <v>0.23</v>
      </c>
      <c r="D12" s="83"/>
      <c r="E12" s="85"/>
      <c r="F12" s="70">
        <v>0.37</v>
      </c>
      <c r="G12" s="83"/>
      <c r="H12" s="88"/>
      <c r="I12" s="37"/>
      <c r="J12" s="34"/>
      <c r="K12" s="35"/>
      <c r="L12" s="38"/>
      <c r="M12" s="34"/>
      <c r="N12" s="36"/>
      <c r="Q12" s="72"/>
      <c r="R12" s="73" t="s">
        <v>38</v>
      </c>
      <c r="S12" s="74"/>
      <c r="T12" s="75" t="s">
        <v>39</v>
      </c>
      <c r="U12" s="76"/>
      <c r="W12" s="72"/>
      <c r="X12" s="73" t="s">
        <v>38</v>
      </c>
      <c r="Y12" s="74"/>
      <c r="Z12" s="75" t="s">
        <v>39</v>
      </c>
      <c r="AA12" s="76"/>
    </row>
    <row r="13" spans="1:27" ht="24" x14ac:dyDescent="0.3">
      <c r="A13" s="106"/>
      <c r="B13" s="9">
        <v>100</v>
      </c>
      <c r="C13" s="68">
        <v>0.28999999999999998</v>
      </c>
      <c r="D13" s="83"/>
      <c r="E13" s="85"/>
      <c r="F13" s="70">
        <v>0.37</v>
      </c>
      <c r="G13" s="83"/>
      <c r="H13" s="88"/>
      <c r="I13" s="37"/>
      <c r="J13" s="34"/>
      <c r="K13" s="35"/>
      <c r="L13" s="38"/>
      <c r="M13" s="34"/>
      <c r="N13" s="36"/>
      <c r="Q13" s="72"/>
      <c r="R13" s="46" t="s">
        <v>40</v>
      </c>
      <c r="S13" s="47" t="s">
        <v>41</v>
      </c>
      <c r="T13" s="48" t="s">
        <v>40</v>
      </c>
      <c r="U13" s="49" t="s">
        <v>41</v>
      </c>
      <c r="W13" s="72"/>
      <c r="X13" s="46" t="s">
        <v>40</v>
      </c>
      <c r="Y13" s="47" t="s">
        <v>41</v>
      </c>
      <c r="Z13" s="48" t="s">
        <v>40</v>
      </c>
      <c r="AA13" s="49" t="s">
        <v>41</v>
      </c>
    </row>
    <row r="14" spans="1:27" ht="24" x14ac:dyDescent="0.3">
      <c r="A14" s="106"/>
      <c r="B14" s="9">
        <v>101</v>
      </c>
      <c r="C14" s="68">
        <v>0.23</v>
      </c>
      <c r="D14" s="83"/>
      <c r="E14" s="85"/>
      <c r="F14" s="70">
        <v>0.37</v>
      </c>
      <c r="G14" s="83"/>
      <c r="H14" s="88"/>
      <c r="I14" s="37"/>
      <c r="J14" s="34"/>
      <c r="K14" s="35"/>
      <c r="L14" s="38"/>
      <c r="M14" s="34"/>
      <c r="N14" s="36"/>
      <c r="Q14" s="50" t="s">
        <v>42</v>
      </c>
      <c r="R14" s="51">
        <f>MIN(D9,D22)</f>
        <v>0.18</v>
      </c>
      <c r="S14" s="52">
        <f>MIN(G22,G9)</f>
        <v>0.28000000000000003</v>
      </c>
      <c r="T14" s="53"/>
      <c r="U14" s="54"/>
      <c r="W14" s="50" t="s">
        <v>42</v>
      </c>
      <c r="X14" s="51">
        <f>D65+X8</f>
        <v>0.37</v>
      </c>
      <c r="Y14" s="52">
        <f>G65+Y8</f>
        <v>0.75</v>
      </c>
      <c r="Z14" s="55">
        <f>J65+Z8</f>
        <v>0.39</v>
      </c>
      <c r="AA14" s="56">
        <f>AA8+G65</f>
        <v>0.54</v>
      </c>
    </row>
    <row r="15" spans="1:27" ht="25" thickBot="1" x14ac:dyDescent="0.35">
      <c r="A15" s="106"/>
      <c r="B15" s="9">
        <v>110</v>
      </c>
      <c r="C15" s="68">
        <v>0.32</v>
      </c>
      <c r="D15" s="83"/>
      <c r="E15" s="85"/>
      <c r="F15" s="70">
        <v>0.45</v>
      </c>
      <c r="G15" s="83"/>
      <c r="H15" s="88"/>
      <c r="I15" s="37"/>
      <c r="J15" s="34"/>
      <c r="K15" s="35"/>
      <c r="L15" s="38"/>
      <c r="M15" s="34"/>
      <c r="N15" s="36"/>
      <c r="Q15" s="57" t="s">
        <v>43</v>
      </c>
      <c r="R15" s="58">
        <f>MAX(E9,E22)</f>
        <v>0.32</v>
      </c>
      <c r="S15" s="59">
        <f>MAX(H9,H22)</f>
        <v>0.45</v>
      </c>
      <c r="T15" s="60"/>
      <c r="U15" s="61"/>
      <c r="W15" s="57" t="s">
        <v>43</v>
      </c>
      <c r="X15" s="58">
        <f>X9+E85</f>
        <v>2.96</v>
      </c>
      <c r="Y15" s="59">
        <f>E85+Y9</f>
        <v>3.7</v>
      </c>
      <c r="Z15" s="62">
        <f>Z9+K85</f>
        <v>3</v>
      </c>
      <c r="AA15" s="63">
        <f>AA9+N85</f>
        <v>3.8000000000000003</v>
      </c>
    </row>
    <row r="16" spans="1:27" ht="25" thickBot="1" x14ac:dyDescent="0.35">
      <c r="A16" s="107"/>
      <c r="B16" s="10">
        <v>111</v>
      </c>
      <c r="C16" s="69">
        <v>0.2</v>
      </c>
      <c r="D16" s="84"/>
      <c r="E16" s="86"/>
      <c r="F16" s="71">
        <v>0.36</v>
      </c>
      <c r="G16" s="84"/>
      <c r="H16" s="89"/>
      <c r="I16" s="39"/>
      <c r="J16" s="40"/>
      <c r="K16" s="41"/>
      <c r="L16" s="42"/>
      <c r="M16" s="40"/>
      <c r="N16" s="43"/>
    </row>
    <row r="17" spans="1:27" ht="25" thickBot="1" x14ac:dyDescent="0.35">
      <c r="A17" s="13"/>
      <c r="B17" s="14"/>
      <c r="C17" s="15"/>
      <c r="D17" s="16"/>
      <c r="E17" s="17"/>
      <c r="F17" s="15"/>
      <c r="G17" s="16"/>
      <c r="H17" s="17"/>
      <c r="I17" s="15"/>
      <c r="J17" s="16"/>
      <c r="K17" s="17"/>
      <c r="L17" s="15"/>
      <c r="M17" s="16"/>
      <c r="N17" s="17"/>
      <c r="Q17" s="44" t="s">
        <v>0</v>
      </c>
      <c r="R17" s="77" t="s">
        <v>46</v>
      </c>
      <c r="S17" s="78"/>
      <c r="T17" s="78"/>
      <c r="U17" s="79"/>
      <c r="W17" s="44" t="s">
        <v>0</v>
      </c>
      <c r="X17" s="77" t="s">
        <v>47</v>
      </c>
      <c r="Y17" s="78"/>
      <c r="Z17" s="78"/>
      <c r="AA17" s="79"/>
    </row>
    <row r="18" spans="1:27" ht="24" x14ac:dyDescent="0.3">
      <c r="A18" s="119" t="s">
        <v>0</v>
      </c>
      <c r="B18" s="120"/>
      <c r="C18" s="100" t="s">
        <v>2</v>
      </c>
      <c r="D18" s="101"/>
      <c r="E18" s="101"/>
      <c r="F18" s="101"/>
      <c r="G18" s="101"/>
      <c r="H18" s="102"/>
      <c r="I18" s="101" t="s">
        <v>14</v>
      </c>
      <c r="J18" s="101"/>
      <c r="K18" s="101"/>
      <c r="L18" s="101"/>
      <c r="M18" s="101"/>
      <c r="N18" s="102"/>
      <c r="Q18" s="72"/>
      <c r="R18" s="73" t="s">
        <v>38</v>
      </c>
      <c r="S18" s="74"/>
      <c r="T18" s="75" t="s">
        <v>39</v>
      </c>
      <c r="U18" s="76"/>
      <c r="W18" s="72"/>
      <c r="X18" s="73" t="s">
        <v>38</v>
      </c>
      <c r="Y18" s="74"/>
      <c r="Z18" s="75" t="s">
        <v>39</v>
      </c>
      <c r="AA18" s="76"/>
    </row>
    <row r="19" spans="1:27" ht="24" x14ac:dyDescent="0.3">
      <c r="A19" s="121" t="s">
        <v>23</v>
      </c>
      <c r="B19" s="122"/>
      <c r="C19" s="103"/>
      <c r="D19" s="104"/>
      <c r="E19" s="104"/>
      <c r="F19" s="104"/>
      <c r="G19" s="104"/>
      <c r="H19" s="105"/>
      <c r="I19" s="104"/>
      <c r="J19" s="104"/>
      <c r="K19" s="104"/>
      <c r="L19" s="104"/>
      <c r="M19" s="104"/>
      <c r="N19" s="105"/>
      <c r="Q19" s="72"/>
      <c r="R19" s="46" t="s">
        <v>40</v>
      </c>
      <c r="S19" s="47" t="s">
        <v>41</v>
      </c>
      <c r="T19" s="48" t="s">
        <v>40</v>
      </c>
      <c r="U19" s="49" t="s">
        <v>41</v>
      </c>
      <c r="W19" s="72"/>
      <c r="X19" s="46" t="s">
        <v>40</v>
      </c>
      <c r="Y19" s="47" t="s">
        <v>41</v>
      </c>
      <c r="Z19" s="48" t="s">
        <v>40</v>
      </c>
      <c r="AA19" s="49" t="s">
        <v>41</v>
      </c>
    </row>
    <row r="20" spans="1:27" ht="24" x14ac:dyDescent="0.3">
      <c r="A20" s="123"/>
      <c r="B20" s="124"/>
      <c r="C20" s="96" t="s">
        <v>31</v>
      </c>
      <c r="D20" s="75"/>
      <c r="E20" s="74"/>
      <c r="F20" s="97" t="s">
        <v>32</v>
      </c>
      <c r="G20" s="98"/>
      <c r="H20" s="99"/>
      <c r="I20" s="75" t="s">
        <v>33</v>
      </c>
      <c r="J20" s="75"/>
      <c r="K20" s="74"/>
      <c r="L20" s="97" t="s">
        <v>34</v>
      </c>
      <c r="M20" s="98"/>
      <c r="N20" s="99"/>
      <c r="Q20" s="50" t="s">
        <v>42</v>
      </c>
      <c r="R20" s="51">
        <f>D9</f>
        <v>0.19</v>
      </c>
      <c r="S20" s="52">
        <f>G9</f>
        <v>0.36</v>
      </c>
      <c r="T20" s="53"/>
      <c r="U20" s="54"/>
      <c r="W20" s="50" t="s">
        <v>42</v>
      </c>
      <c r="X20" s="64"/>
      <c r="Y20" s="65"/>
      <c r="Z20" s="55">
        <f>Z8+T32</f>
        <v>0.60000000000000009</v>
      </c>
      <c r="AA20" s="56">
        <f>AA8+U32</f>
        <v>0.76</v>
      </c>
    </row>
    <row r="21" spans="1:27" ht="25" thickBot="1" x14ac:dyDescent="0.35">
      <c r="A21" s="5" t="s">
        <v>3</v>
      </c>
      <c r="B21" s="6" t="s">
        <v>4</v>
      </c>
      <c r="C21" s="11" t="s">
        <v>5</v>
      </c>
      <c r="D21" s="2" t="s">
        <v>35</v>
      </c>
      <c r="E21" s="1" t="s">
        <v>7</v>
      </c>
      <c r="F21" s="1" t="s">
        <v>5</v>
      </c>
      <c r="G21" s="2" t="s">
        <v>35</v>
      </c>
      <c r="H21" s="3" t="s">
        <v>7</v>
      </c>
      <c r="I21" s="2" t="s">
        <v>5</v>
      </c>
      <c r="J21" s="2" t="s">
        <v>35</v>
      </c>
      <c r="K21" s="1" t="s">
        <v>7</v>
      </c>
      <c r="L21" s="1" t="s">
        <v>5</v>
      </c>
      <c r="M21" s="2" t="s">
        <v>35</v>
      </c>
      <c r="N21" s="3" t="s">
        <v>7</v>
      </c>
      <c r="Q21" s="57" t="s">
        <v>43</v>
      </c>
      <c r="R21" s="58">
        <f>E9</f>
        <v>0.32</v>
      </c>
      <c r="S21" s="59">
        <f>H9</f>
        <v>0.45</v>
      </c>
      <c r="T21" s="60"/>
      <c r="U21" s="61"/>
      <c r="W21" s="57" t="s">
        <v>43</v>
      </c>
      <c r="X21" s="66"/>
      <c r="Y21" s="67"/>
      <c r="Z21" s="62">
        <f>Z9+T33</f>
        <v>3.0700000000000003</v>
      </c>
      <c r="AA21" s="63">
        <f>AA9+U33</f>
        <v>3.89</v>
      </c>
    </row>
    <row r="22" spans="1:27" ht="25" thickBot="1" x14ac:dyDescent="0.35">
      <c r="A22" s="114" t="s">
        <v>15</v>
      </c>
      <c r="B22" s="7" t="s">
        <v>16</v>
      </c>
      <c r="C22" s="12">
        <v>0.18</v>
      </c>
      <c r="D22" s="87">
        <f>MIN(C22:C25)</f>
        <v>0.18</v>
      </c>
      <c r="E22" s="117">
        <f>MAX(C22:C25)</f>
        <v>0.28999999999999998</v>
      </c>
      <c r="F22" s="4">
        <v>0.28000000000000003</v>
      </c>
      <c r="G22" s="87">
        <f>MIN(F22:F25)</f>
        <v>0.28000000000000003</v>
      </c>
      <c r="H22" s="118">
        <f>MAX(F22:F25)</f>
        <v>0.44</v>
      </c>
      <c r="I22" s="29"/>
      <c r="J22" s="30"/>
      <c r="K22" s="31"/>
      <c r="L22" s="32"/>
      <c r="M22" s="30"/>
      <c r="N22" s="33"/>
    </row>
    <row r="23" spans="1:27" ht="24" x14ac:dyDescent="0.3">
      <c r="A23" s="115"/>
      <c r="B23" s="7" t="s">
        <v>17</v>
      </c>
      <c r="C23" s="12">
        <v>0.24</v>
      </c>
      <c r="D23" s="83"/>
      <c r="E23" s="85"/>
      <c r="F23" s="4">
        <v>0.36</v>
      </c>
      <c r="G23" s="83"/>
      <c r="H23" s="88"/>
      <c r="I23" s="29"/>
      <c r="J23" s="34"/>
      <c r="K23" s="35"/>
      <c r="L23" s="32"/>
      <c r="M23" s="34"/>
      <c r="N23" s="36"/>
      <c r="Q23" s="44" t="s">
        <v>0</v>
      </c>
      <c r="R23" s="80" t="s">
        <v>48</v>
      </c>
      <c r="S23" s="81"/>
      <c r="T23" s="81"/>
      <c r="U23" s="82"/>
      <c r="W23" s="44" t="s">
        <v>0</v>
      </c>
      <c r="X23" s="77" t="s">
        <v>49</v>
      </c>
      <c r="Y23" s="78"/>
      <c r="Z23" s="78"/>
      <c r="AA23" s="79"/>
    </row>
    <row r="24" spans="1:27" ht="24" x14ac:dyDescent="0.3">
      <c r="A24" s="115"/>
      <c r="B24" s="7" t="s">
        <v>18</v>
      </c>
      <c r="C24" s="12">
        <v>0.25</v>
      </c>
      <c r="D24" s="83"/>
      <c r="E24" s="85"/>
      <c r="F24" s="4">
        <v>0.34</v>
      </c>
      <c r="G24" s="83"/>
      <c r="H24" s="88"/>
      <c r="I24" s="29"/>
      <c r="J24" s="34"/>
      <c r="K24" s="35"/>
      <c r="L24" s="32"/>
      <c r="M24" s="34"/>
      <c r="N24" s="36"/>
      <c r="Q24" s="72"/>
      <c r="R24" s="73" t="s">
        <v>38</v>
      </c>
      <c r="S24" s="74"/>
      <c r="T24" s="75" t="s">
        <v>39</v>
      </c>
      <c r="U24" s="76"/>
      <c r="W24" s="72"/>
      <c r="X24" s="73" t="s">
        <v>38</v>
      </c>
      <c r="Y24" s="74"/>
      <c r="Z24" s="75" t="s">
        <v>39</v>
      </c>
      <c r="AA24" s="76"/>
    </row>
    <row r="25" spans="1:27" ht="25" thickBot="1" x14ac:dyDescent="0.35">
      <c r="A25" s="116"/>
      <c r="B25" s="21" t="s">
        <v>19</v>
      </c>
      <c r="C25" s="69">
        <v>0.28999999999999998</v>
      </c>
      <c r="D25" s="84"/>
      <c r="E25" s="86"/>
      <c r="F25" s="71">
        <v>0.44</v>
      </c>
      <c r="G25" s="84"/>
      <c r="H25" s="89"/>
      <c r="I25" s="39"/>
      <c r="J25" s="40"/>
      <c r="K25" s="41"/>
      <c r="L25" s="42"/>
      <c r="M25" s="40"/>
      <c r="N25" s="43"/>
      <c r="Q25" s="72"/>
      <c r="R25" s="46" t="s">
        <v>40</v>
      </c>
      <c r="S25" s="47" t="s">
        <v>41</v>
      </c>
      <c r="T25" s="48" t="s">
        <v>40</v>
      </c>
      <c r="U25" s="49" t="s">
        <v>41</v>
      </c>
      <c r="W25" s="72"/>
      <c r="X25" s="46" t="s">
        <v>40</v>
      </c>
      <c r="Y25" s="47" t="s">
        <v>41</v>
      </c>
      <c r="Z25" s="48" t="s">
        <v>40</v>
      </c>
      <c r="AA25" s="49" t="s">
        <v>41</v>
      </c>
    </row>
    <row r="26" spans="1:27" ht="25" thickBot="1" x14ac:dyDescent="0.35">
      <c r="A26" s="13"/>
      <c r="B26" s="19"/>
      <c r="C26" s="18"/>
      <c r="D26" s="16"/>
      <c r="E26" s="17"/>
      <c r="F26" s="18"/>
      <c r="G26" s="16"/>
      <c r="H26" s="17"/>
      <c r="I26" s="18"/>
      <c r="J26" s="16"/>
      <c r="K26" s="17"/>
      <c r="L26" s="18"/>
      <c r="M26" s="16"/>
      <c r="N26" s="17"/>
      <c r="Q26" s="50" t="s">
        <v>42</v>
      </c>
      <c r="R26" s="51">
        <f>SUM(D85,R8)</f>
        <v>0.3</v>
      </c>
      <c r="S26" s="52">
        <f>SUM(S8,G85)</f>
        <v>0.46</v>
      </c>
      <c r="T26" s="53"/>
      <c r="U26" s="54"/>
      <c r="W26" s="50" t="s">
        <v>42</v>
      </c>
      <c r="X26" s="64"/>
      <c r="Y26" s="65"/>
      <c r="Z26" s="55">
        <f>2*Z20+Z14+J65+2*J72</f>
        <v>2.3400000000000003</v>
      </c>
      <c r="AA26" s="56">
        <f>2*AA20+AA14+M65+2*M72</f>
        <v>3.09</v>
      </c>
    </row>
    <row r="27" spans="1:27" ht="25" thickBot="1" x14ac:dyDescent="0.35">
      <c r="A27" s="90" t="s">
        <v>0</v>
      </c>
      <c r="B27" s="91"/>
      <c r="C27" s="100" t="s">
        <v>2</v>
      </c>
      <c r="D27" s="101"/>
      <c r="E27" s="101"/>
      <c r="F27" s="101"/>
      <c r="G27" s="101"/>
      <c r="H27" s="102"/>
      <c r="I27" s="101" t="s">
        <v>14</v>
      </c>
      <c r="J27" s="101"/>
      <c r="K27" s="101"/>
      <c r="L27" s="101"/>
      <c r="M27" s="101"/>
      <c r="N27" s="102"/>
      <c r="Q27" s="57" t="s">
        <v>43</v>
      </c>
      <c r="R27" s="58">
        <f>SUM(R9+2*R15+R21+E85)</f>
        <v>1.58</v>
      </c>
      <c r="S27" s="59">
        <f>S9+2*S15+S21+H85</f>
        <v>2.25</v>
      </c>
      <c r="T27" s="60"/>
      <c r="U27" s="61"/>
      <c r="W27" s="57" t="s">
        <v>43</v>
      </c>
      <c r="X27" s="66"/>
      <c r="Y27" s="67"/>
      <c r="Z27" s="62">
        <f>3*Z21+3*Z15+K72+2*T33</f>
        <v>19.32</v>
      </c>
      <c r="AA27" s="63">
        <f>3*AA21+3*AA15+N72+2*U33</f>
        <v>24.63</v>
      </c>
    </row>
    <row r="28" spans="1:27" ht="17" thickBot="1" x14ac:dyDescent="0.25">
      <c r="A28" s="108" t="s">
        <v>1</v>
      </c>
      <c r="B28" s="109"/>
      <c r="C28" s="103"/>
      <c r="D28" s="104"/>
      <c r="E28" s="104"/>
      <c r="F28" s="104"/>
      <c r="G28" s="104"/>
      <c r="H28" s="105"/>
      <c r="I28" s="104"/>
      <c r="J28" s="104"/>
      <c r="K28" s="104"/>
      <c r="L28" s="104"/>
      <c r="M28" s="104"/>
      <c r="N28" s="105"/>
    </row>
    <row r="29" spans="1:27" ht="24" x14ac:dyDescent="0.3">
      <c r="A29" s="110"/>
      <c r="B29" s="111"/>
      <c r="C29" s="96" t="s">
        <v>31</v>
      </c>
      <c r="D29" s="75"/>
      <c r="E29" s="74"/>
      <c r="F29" s="97" t="s">
        <v>32</v>
      </c>
      <c r="G29" s="98"/>
      <c r="H29" s="99"/>
      <c r="I29" s="75" t="s">
        <v>33</v>
      </c>
      <c r="J29" s="75"/>
      <c r="K29" s="74"/>
      <c r="L29" s="97" t="s">
        <v>34</v>
      </c>
      <c r="M29" s="98"/>
      <c r="N29" s="99"/>
      <c r="Q29" s="44" t="s">
        <v>0</v>
      </c>
      <c r="R29" s="80" t="s">
        <v>50</v>
      </c>
      <c r="S29" s="81"/>
      <c r="T29" s="81"/>
      <c r="U29" s="82"/>
      <c r="W29" s="44" t="s">
        <v>0</v>
      </c>
      <c r="X29" s="80" t="s">
        <v>51</v>
      </c>
      <c r="Y29" s="81"/>
      <c r="Z29" s="81"/>
      <c r="AA29" s="82"/>
    </row>
    <row r="30" spans="1:27" ht="24" x14ac:dyDescent="0.3">
      <c r="A30" s="5" t="s">
        <v>3</v>
      </c>
      <c r="B30" s="6" t="s">
        <v>4</v>
      </c>
      <c r="C30" s="11" t="s">
        <v>5</v>
      </c>
      <c r="D30" s="2" t="s">
        <v>35</v>
      </c>
      <c r="E30" s="1" t="s">
        <v>7</v>
      </c>
      <c r="F30" s="1" t="s">
        <v>5</v>
      </c>
      <c r="G30" s="2" t="s">
        <v>35</v>
      </c>
      <c r="H30" s="3" t="s">
        <v>7</v>
      </c>
      <c r="I30" s="2" t="s">
        <v>5</v>
      </c>
      <c r="J30" s="2" t="s">
        <v>35</v>
      </c>
      <c r="K30" s="1" t="s">
        <v>7</v>
      </c>
      <c r="L30" s="1" t="s">
        <v>5</v>
      </c>
      <c r="M30" s="2" t="s">
        <v>35</v>
      </c>
      <c r="N30" s="3" t="s">
        <v>7</v>
      </c>
      <c r="Q30" s="72"/>
      <c r="R30" s="73" t="s">
        <v>38</v>
      </c>
      <c r="S30" s="74"/>
      <c r="T30" s="75" t="s">
        <v>39</v>
      </c>
      <c r="U30" s="76"/>
      <c r="W30" s="72"/>
      <c r="X30" s="73" t="s">
        <v>38</v>
      </c>
      <c r="Y30" s="74"/>
      <c r="Z30" s="75" t="s">
        <v>39</v>
      </c>
      <c r="AA30" s="76"/>
    </row>
    <row r="31" spans="1:27" ht="24" x14ac:dyDescent="0.3">
      <c r="A31" s="106" t="s">
        <v>15</v>
      </c>
      <c r="B31" s="7" t="s">
        <v>9</v>
      </c>
      <c r="C31" s="12">
        <v>0.16</v>
      </c>
      <c r="D31" s="83">
        <f>MIN(C31:C38)</f>
        <v>0.16</v>
      </c>
      <c r="E31" s="85">
        <f>MAX(C31:C38)</f>
        <v>0.36</v>
      </c>
      <c r="F31" s="4">
        <v>0.26</v>
      </c>
      <c r="G31" s="83">
        <f>MIN(F31:F38)</f>
        <v>0.26</v>
      </c>
      <c r="H31" s="88">
        <f>MAX(F31:F38)</f>
        <v>0.47</v>
      </c>
      <c r="I31" s="29"/>
      <c r="J31" s="30"/>
      <c r="K31" s="31"/>
      <c r="L31" s="32"/>
      <c r="M31" s="30"/>
      <c r="N31" s="33"/>
      <c r="Q31" s="72"/>
      <c r="R31" s="46" t="s">
        <v>40</v>
      </c>
      <c r="S31" s="47" t="s">
        <v>41</v>
      </c>
      <c r="T31" s="48" t="s">
        <v>40</v>
      </c>
      <c r="U31" s="49" t="s">
        <v>41</v>
      </c>
      <c r="W31" s="72"/>
      <c r="X31" s="46" t="s">
        <v>40</v>
      </c>
      <c r="Y31" s="47" t="s">
        <v>41</v>
      </c>
      <c r="Z31" s="48" t="s">
        <v>40</v>
      </c>
      <c r="AA31" s="49" t="s">
        <v>41</v>
      </c>
    </row>
    <row r="32" spans="1:27" ht="24" x14ac:dyDescent="0.3">
      <c r="A32" s="106"/>
      <c r="B32" s="7" t="s">
        <v>10</v>
      </c>
      <c r="C32" s="12">
        <v>0.21</v>
      </c>
      <c r="D32" s="83"/>
      <c r="E32" s="85"/>
      <c r="F32" s="4">
        <v>0.28000000000000003</v>
      </c>
      <c r="G32" s="83"/>
      <c r="H32" s="88"/>
      <c r="I32" s="29"/>
      <c r="J32" s="34"/>
      <c r="K32" s="35"/>
      <c r="L32" s="32"/>
      <c r="M32" s="34"/>
      <c r="N32" s="36"/>
      <c r="Q32" s="50" t="s">
        <v>42</v>
      </c>
      <c r="R32" s="51">
        <f>D72</f>
        <v>0.33</v>
      </c>
      <c r="S32" s="52">
        <f>G72</f>
        <v>0.44</v>
      </c>
      <c r="T32" s="55">
        <f>J72</f>
        <v>0.32</v>
      </c>
      <c r="U32" s="56">
        <f>M72</f>
        <v>0.42</v>
      </c>
      <c r="W32" s="50" t="s">
        <v>42</v>
      </c>
      <c r="X32" s="51">
        <f>2*R38+X14+D65*2*D72</f>
        <v>1.6426000000000003</v>
      </c>
      <c r="Y32" s="52">
        <f>2*S38+Y14+G65+2*G72</f>
        <v>3.63</v>
      </c>
      <c r="Z32" s="53"/>
      <c r="AA32" s="54"/>
    </row>
    <row r="33" spans="1:27" ht="25" thickBot="1" x14ac:dyDescent="0.35">
      <c r="A33" s="106"/>
      <c r="B33" s="7" t="s">
        <v>11</v>
      </c>
      <c r="C33" s="12">
        <v>0.18</v>
      </c>
      <c r="D33" s="83"/>
      <c r="E33" s="85"/>
      <c r="F33" s="4">
        <v>0.26</v>
      </c>
      <c r="G33" s="83"/>
      <c r="H33" s="88"/>
      <c r="I33" s="29"/>
      <c r="J33" s="34"/>
      <c r="K33" s="35"/>
      <c r="L33" s="32"/>
      <c r="M33" s="34"/>
      <c r="N33" s="36"/>
      <c r="Q33" s="57" t="s">
        <v>43</v>
      </c>
      <c r="R33" s="58">
        <f>E72</f>
        <v>0.37</v>
      </c>
      <c r="S33" s="59">
        <f>H72</f>
        <v>0.53</v>
      </c>
      <c r="T33" s="62">
        <f>K72</f>
        <v>0.37</v>
      </c>
      <c r="U33" s="63">
        <f>N72</f>
        <v>0.52</v>
      </c>
      <c r="W33" s="57" t="s">
        <v>43</v>
      </c>
      <c r="X33" s="58">
        <f>3*R39+3*X15+E72+2*R33</f>
        <v>16.95</v>
      </c>
      <c r="Y33" s="59">
        <f>3*S39+3*Y15+H72+2*S33</f>
        <v>22.62</v>
      </c>
      <c r="Z33" s="60"/>
      <c r="AA33" s="61"/>
    </row>
    <row r="34" spans="1:27" ht="25" thickBot="1" x14ac:dyDescent="0.35">
      <c r="A34" s="106"/>
      <c r="B34" s="8" t="s">
        <v>12</v>
      </c>
      <c r="C34" s="68">
        <v>0.3</v>
      </c>
      <c r="D34" s="83"/>
      <c r="E34" s="85"/>
      <c r="F34" s="70">
        <v>0.42</v>
      </c>
      <c r="G34" s="83"/>
      <c r="H34" s="88"/>
      <c r="I34" s="37"/>
      <c r="J34" s="34"/>
      <c r="K34" s="35"/>
      <c r="L34" s="38"/>
      <c r="M34" s="34"/>
      <c r="N34" s="36"/>
    </row>
    <row r="35" spans="1:27" ht="24" x14ac:dyDescent="0.3">
      <c r="A35" s="106"/>
      <c r="B35" s="9">
        <v>100</v>
      </c>
      <c r="C35" s="68">
        <v>0.18</v>
      </c>
      <c r="D35" s="83"/>
      <c r="E35" s="85"/>
      <c r="F35" s="70">
        <v>0.28000000000000003</v>
      </c>
      <c r="G35" s="83"/>
      <c r="H35" s="88"/>
      <c r="I35" s="37"/>
      <c r="J35" s="34"/>
      <c r="K35" s="35"/>
      <c r="L35" s="38"/>
      <c r="M35" s="34"/>
      <c r="N35" s="36"/>
      <c r="Q35" s="44" t="s">
        <v>0</v>
      </c>
      <c r="R35" s="77" t="s">
        <v>52</v>
      </c>
      <c r="S35" s="78"/>
      <c r="T35" s="78"/>
      <c r="U35" s="79"/>
    </row>
    <row r="36" spans="1:27" ht="24" x14ac:dyDescent="0.3">
      <c r="A36" s="106"/>
      <c r="B36" s="9">
        <v>101</v>
      </c>
      <c r="C36" s="68">
        <v>0.28000000000000003</v>
      </c>
      <c r="D36" s="83"/>
      <c r="E36" s="85"/>
      <c r="F36" s="70">
        <v>0.37</v>
      </c>
      <c r="G36" s="83"/>
      <c r="H36" s="88"/>
      <c r="I36" s="37"/>
      <c r="J36" s="34"/>
      <c r="K36" s="35"/>
      <c r="L36" s="38"/>
      <c r="M36" s="34"/>
      <c r="N36" s="36"/>
      <c r="Q36" s="72"/>
      <c r="R36" s="73" t="s">
        <v>38</v>
      </c>
      <c r="S36" s="74"/>
      <c r="T36" s="75" t="s">
        <v>39</v>
      </c>
      <c r="U36" s="76"/>
    </row>
    <row r="37" spans="1:27" ht="24" x14ac:dyDescent="0.3">
      <c r="A37" s="106"/>
      <c r="B37" s="9">
        <v>110</v>
      </c>
      <c r="C37" s="68">
        <v>0.24</v>
      </c>
      <c r="D37" s="83"/>
      <c r="E37" s="85"/>
      <c r="F37" s="70">
        <v>0.36</v>
      </c>
      <c r="G37" s="83"/>
      <c r="H37" s="88"/>
      <c r="I37" s="37"/>
      <c r="J37" s="34"/>
      <c r="K37" s="35"/>
      <c r="L37" s="38"/>
      <c r="M37" s="34"/>
      <c r="N37" s="36"/>
      <c r="Q37" s="72"/>
      <c r="R37" s="46" t="s">
        <v>40</v>
      </c>
      <c r="S37" s="47" t="s">
        <v>41</v>
      </c>
      <c r="T37" s="48" t="s">
        <v>40</v>
      </c>
      <c r="U37" s="49" t="s">
        <v>41</v>
      </c>
    </row>
    <row r="38" spans="1:27" ht="25" thickBot="1" x14ac:dyDescent="0.35">
      <c r="A38" s="107"/>
      <c r="B38" s="10">
        <v>111</v>
      </c>
      <c r="C38" s="69">
        <v>0.36</v>
      </c>
      <c r="D38" s="84"/>
      <c r="E38" s="86"/>
      <c r="F38" s="71">
        <v>0.47</v>
      </c>
      <c r="G38" s="84"/>
      <c r="H38" s="89"/>
      <c r="I38" s="39"/>
      <c r="J38" s="40"/>
      <c r="K38" s="41"/>
      <c r="L38" s="42"/>
      <c r="M38" s="40"/>
      <c r="N38" s="43"/>
      <c r="Q38" s="50" t="s">
        <v>42</v>
      </c>
      <c r="R38" s="51">
        <f>D65+D31+R32</f>
        <v>0.60000000000000009</v>
      </c>
      <c r="S38" s="52">
        <f>G65+G31+S32</f>
        <v>0.9</v>
      </c>
      <c r="T38" s="53"/>
      <c r="U38" s="54"/>
    </row>
    <row r="39" spans="1:27" ht="25" thickBot="1" x14ac:dyDescent="0.35">
      <c r="Q39" s="57" t="s">
        <v>43</v>
      </c>
      <c r="R39" s="58">
        <f>R27+2*R33</f>
        <v>2.3200000000000003</v>
      </c>
      <c r="S39" s="59">
        <f>S27+2*S33</f>
        <v>3.31</v>
      </c>
      <c r="T39" s="60"/>
      <c r="U39" s="61"/>
    </row>
    <row r="40" spans="1:27" ht="24" x14ac:dyDescent="0.3">
      <c r="A40" s="90" t="s">
        <v>0</v>
      </c>
      <c r="B40" s="91"/>
      <c r="C40" s="100" t="s">
        <v>2</v>
      </c>
      <c r="D40" s="101"/>
      <c r="E40" s="101"/>
      <c r="F40" s="101"/>
      <c r="G40" s="101"/>
      <c r="H40" s="102"/>
      <c r="I40" s="101" t="s">
        <v>14</v>
      </c>
      <c r="J40" s="101"/>
      <c r="K40" s="101"/>
      <c r="L40" s="101"/>
      <c r="M40" s="101"/>
      <c r="N40" s="102"/>
    </row>
    <row r="41" spans="1:27" x14ac:dyDescent="0.2">
      <c r="A41" s="92" t="s">
        <v>24</v>
      </c>
      <c r="B41" s="93"/>
      <c r="C41" s="103"/>
      <c r="D41" s="104"/>
      <c r="E41" s="104"/>
      <c r="F41" s="104"/>
      <c r="G41" s="104"/>
      <c r="H41" s="105"/>
      <c r="I41" s="104"/>
      <c r="J41" s="104"/>
      <c r="K41" s="104"/>
      <c r="L41" s="104"/>
      <c r="M41" s="104"/>
      <c r="N41" s="105"/>
    </row>
    <row r="42" spans="1:27" ht="24" x14ac:dyDescent="0.3">
      <c r="A42" s="94"/>
      <c r="B42" s="95"/>
      <c r="C42" s="96" t="s">
        <v>31</v>
      </c>
      <c r="D42" s="75"/>
      <c r="E42" s="74"/>
      <c r="F42" s="97" t="s">
        <v>32</v>
      </c>
      <c r="G42" s="98"/>
      <c r="H42" s="99"/>
      <c r="I42" s="75" t="s">
        <v>33</v>
      </c>
      <c r="J42" s="75"/>
      <c r="K42" s="74"/>
      <c r="L42" s="97" t="s">
        <v>34</v>
      </c>
      <c r="M42" s="98"/>
      <c r="N42" s="99"/>
    </row>
    <row r="43" spans="1:27" ht="24" x14ac:dyDescent="0.3">
      <c r="A43" s="5" t="s">
        <v>3</v>
      </c>
      <c r="B43" s="6" t="s">
        <v>4</v>
      </c>
      <c r="C43" s="11" t="s">
        <v>5</v>
      </c>
      <c r="D43" s="2" t="s">
        <v>35</v>
      </c>
      <c r="E43" s="1" t="s">
        <v>7</v>
      </c>
      <c r="F43" s="1" t="s">
        <v>5</v>
      </c>
      <c r="G43" s="2" t="s">
        <v>35</v>
      </c>
      <c r="H43" s="3" t="s">
        <v>7</v>
      </c>
      <c r="I43" s="2" t="s">
        <v>5</v>
      </c>
      <c r="J43" s="2" t="s">
        <v>35</v>
      </c>
      <c r="K43" s="1" t="s">
        <v>7</v>
      </c>
      <c r="L43" s="1" t="s">
        <v>5</v>
      </c>
      <c r="M43" s="2" t="s">
        <v>35</v>
      </c>
      <c r="N43" s="3" t="s">
        <v>7</v>
      </c>
    </row>
    <row r="44" spans="1:27" ht="24" x14ac:dyDescent="0.3">
      <c r="A44" s="106" t="s">
        <v>8</v>
      </c>
      <c r="B44" s="7" t="s">
        <v>9</v>
      </c>
      <c r="C44" s="12">
        <v>0.24</v>
      </c>
      <c r="D44" s="83">
        <f>MIN(C44:C51)</f>
        <v>0.2</v>
      </c>
      <c r="E44" s="85">
        <f>MAX(C44:C51)</f>
        <v>0.39</v>
      </c>
      <c r="F44" s="4">
        <v>0.28999999999999998</v>
      </c>
      <c r="G44" s="83">
        <f>MIN(F44:F51)</f>
        <v>0.28999999999999998</v>
      </c>
      <c r="H44" s="88">
        <f>MAX(F44:F51)</f>
        <v>0.49</v>
      </c>
      <c r="I44" s="24">
        <v>0.21</v>
      </c>
      <c r="J44" s="83">
        <f>MIN(I44:I51)</f>
        <v>0.21</v>
      </c>
      <c r="K44" s="85">
        <f>MAX(I44:I51)</f>
        <v>0.4</v>
      </c>
      <c r="L44" s="4">
        <v>0.28000000000000003</v>
      </c>
      <c r="M44" s="83">
        <f>MIN(L44:L51)</f>
        <v>0.28000000000000003</v>
      </c>
      <c r="N44" s="88">
        <f>MAX(L44:L51)</f>
        <v>0.49</v>
      </c>
    </row>
    <row r="45" spans="1:27" ht="24" x14ac:dyDescent="0.3">
      <c r="A45" s="106"/>
      <c r="B45" s="7" t="s">
        <v>10</v>
      </c>
      <c r="C45" s="12">
        <v>0.39</v>
      </c>
      <c r="D45" s="83"/>
      <c r="E45" s="85"/>
      <c r="F45" s="4">
        <v>0.49</v>
      </c>
      <c r="G45" s="83"/>
      <c r="H45" s="88"/>
      <c r="I45" s="24">
        <v>0.4</v>
      </c>
      <c r="J45" s="83"/>
      <c r="K45" s="85"/>
      <c r="L45" s="4">
        <v>0.49</v>
      </c>
      <c r="M45" s="83"/>
      <c r="N45" s="88"/>
    </row>
    <row r="46" spans="1:27" ht="24" x14ac:dyDescent="0.3">
      <c r="A46" s="106"/>
      <c r="B46" s="7" t="s">
        <v>11</v>
      </c>
      <c r="C46" s="12">
        <v>0.37</v>
      </c>
      <c r="D46" s="83"/>
      <c r="E46" s="85"/>
      <c r="F46" s="4">
        <v>0.47</v>
      </c>
      <c r="G46" s="83"/>
      <c r="H46" s="88"/>
      <c r="I46" s="24">
        <v>0.36</v>
      </c>
      <c r="J46" s="83"/>
      <c r="K46" s="85"/>
      <c r="L46" s="4">
        <v>0.45</v>
      </c>
      <c r="M46" s="83"/>
      <c r="N46" s="88"/>
    </row>
    <row r="47" spans="1:27" ht="24" x14ac:dyDescent="0.3">
      <c r="A47" s="106"/>
      <c r="B47" s="8" t="s">
        <v>12</v>
      </c>
      <c r="C47" s="68">
        <v>0.36</v>
      </c>
      <c r="D47" s="83"/>
      <c r="E47" s="85"/>
      <c r="F47" s="70">
        <v>0.43</v>
      </c>
      <c r="G47" s="83"/>
      <c r="H47" s="88"/>
      <c r="I47" s="52">
        <v>0.32</v>
      </c>
      <c r="J47" s="83"/>
      <c r="K47" s="85"/>
      <c r="L47" s="70">
        <v>0.41</v>
      </c>
      <c r="M47" s="83"/>
      <c r="N47" s="88"/>
    </row>
    <row r="48" spans="1:27" ht="24" x14ac:dyDescent="0.3">
      <c r="A48" s="106"/>
      <c r="B48" s="9">
        <v>100</v>
      </c>
      <c r="C48" s="68">
        <v>0.36</v>
      </c>
      <c r="D48" s="83"/>
      <c r="E48" s="85"/>
      <c r="F48" s="70">
        <v>0.44</v>
      </c>
      <c r="G48" s="83"/>
      <c r="H48" s="88"/>
      <c r="I48" s="52">
        <v>0.35</v>
      </c>
      <c r="J48" s="83"/>
      <c r="K48" s="85"/>
      <c r="L48" s="70">
        <v>0.43</v>
      </c>
      <c r="M48" s="83"/>
      <c r="N48" s="88"/>
    </row>
    <row r="49" spans="1:14" ht="24" x14ac:dyDescent="0.3">
      <c r="A49" s="106"/>
      <c r="B49" s="9">
        <v>101</v>
      </c>
      <c r="C49" s="68">
        <v>0.37</v>
      </c>
      <c r="D49" s="83"/>
      <c r="E49" s="85"/>
      <c r="F49" s="70">
        <v>0.45</v>
      </c>
      <c r="G49" s="83"/>
      <c r="H49" s="88"/>
      <c r="I49" s="52">
        <v>0.36</v>
      </c>
      <c r="J49" s="83"/>
      <c r="K49" s="85"/>
      <c r="L49" s="70">
        <v>0.44</v>
      </c>
      <c r="M49" s="83"/>
      <c r="N49" s="88"/>
    </row>
    <row r="50" spans="1:14" ht="24" x14ac:dyDescent="0.3">
      <c r="A50" s="106"/>
      <c r="B50" s="9">
        <v>110</v>
      </c>
      <c r="C50" s="68">
        <v>0.37</v>
      </c>
      <c r="D50" s="83"/>
      <c r="E50" s="85"/>
      <c r="F50" s="70">
        <v>0.47</v>
      </c>
      <c r="G50" s="83"/>
      <c r="H50" s="88"/>
      <c r="I50" s="52">
        <v>0.37</v>
      </c>
      <c r="J50" s="83"/>
      <c r="K50" s="85"/>
      <c r="L50" s="70">
        <v>0.46</v>
      </c>
      <c r="M50" s="83"/>
      <c r="N50" s="88"/>
    </row>
    <row r="51" spans="1:14" ht="25" thickBot="1" x14ac:dyDescent="0.35">
      <c r="A51" s="107"/>
      <c r="B51" s="10">
        <v>111</v>
      </c>
      <c r="C51" s="69">
        <v>0.2</v>
      </c>
      <c r="D51" s="84"/>
      <c r="E51" s="86"/>
      <c r="F51" s="71">
        <v>0.28999999999999998</v>
      </c>
      <c r="G51" s="84"/>
      <c r="H51" s="89"/>
      <c r="I51" s="59">
        <v>0.21</v>
      </c>
      <c r="J51" s="84"/>
      <c r="K51" s="86"/>
      <c r="L51" s="71">
        <v>0.28999999999999998</v>
      </c>
      <c r="M51" s="84"/>
      <c r="N51" s="89"/>
    </row>
    <row r="52" spans="1:14" ht="24" x14ac:dyDescent="0.3">
      <c r="A52" s="106" t="s">
        <v>13</v>
      </c>
      <c r="B52" s="7" t="s">
        <v>9</v>
      </c>
      <c r="C52" s="12">
        <v>0.39</v>
      </c>
      <c r="D52" s="83">
        <f>MIN(C52:C59)</f>
        <v>0.26</v>
      </c>
      <c r="E52" s="85">
        <f>MAX(C52:C59)</f>
        <v>0.55000000000000004</v>
      </c>
      <c r="F52" s="28">
        <v>0.49</v>
      </c>
      <c r="G52" s="83">
        <f>MIN(F52:F59)</f>
        <v>0.37</v>
      </c>
      <c r="H52" s="88">
        <f>MAX(F52:F59)</f>
        <v>0.66</v>
      </c>
      <c r="I52" s="24">
        <v>0.37</v>
      </c>
      <c r="J52" s="83">
        <f>MIN(I52:I59)</f>
        <v>0.28000000000000003</v>
      </c>
      <c r="K52" s="85">
        <f>MAX(I52:I59)</f>
        <v>0.55000000000000004</v>
      </c>
      <c r="L52" s="28">
        <v>0.47</v>
      </c>
      <c r="M52" s="83">
        <f>MIN(L52:L59)</f>
        <v>0.34</v>
      </c>
      <c r="N52" s="88">
        <f>MAX(L52:L59)</f>
        <v>0.66</v>
      </c>
    </row>
    <row r="53" spans="1:14" ht="24" x14ac:dyDescent="0.3">
      <c r="A53" s="106"/>
      <c r="B53" s="7" t="s">
        <v>10</v>
      </c>
      <c r="C53" s="12">
        <v>0.26</v>
      </c>
      <c r="D53" s="83"/>
      <c r="E53" s="85"/>
      <c r="F53" s="28">
        <v>0.37</v>
      </c>
      <c r="G53" s="83"/>
      <c r="H53" s="88"/>
      <c r="I53" s="24">
        <v>0.28000000000000003</v>
      </c>
      <c r="J53" s="83"/>
      <c r="K53" s="85"/>
      <c r="L53" s="28">
        <v>0.34</v>
      </c>
      <c r="M53" s="83"/>
      <c r="N53" s="88"/>
    </row>
    <row r="54" spans="1:14" ht="24" x14ac:dyDescent="0.3">
      <c r="A54" s="106"/>
      <c r="B54" s="7" t="s">
        <v>11</v>
      </c>
      <c r="C54" s="12">
        <v>0.52</v>
      </c>
      <c r="D54" s="83"/>
      <c r="E54" s="85"/>
      <c r="F54" s="28">
        <v>0.62</v>
      </c>
      <c r="G54" s="83"/>
      <c r="H54" s="88"/>
      <c r="I54" s="24">
        <v>0.5</v>
      </c>
      <c r="J54" s="83"/>
      <c r="K54" s="85"/>
      <c r="L54" s="28">
        <v>0.6</v>
      </c>
      <c r="M54" s="83"/>
      <c r="N54" s="88"/>
    </row>
    <row r="55" spans="1:14" ht="24" x14ac:dyDescent="0.3">
      <c r="A55" s="106"/>
      <c r="B55" s="8" t="s">
        <v>12</v>
      </c>
      <c r="C55" s="68">
        <v>0.49</v>
      </c>
      <c r="D55" s="83"/>
      <c r="E55" s="85"/>
      <c r="F55" s="70">
        <v>0.6</v>
      </c>
      <c r="G55" s="83"/>
      <c r="H55" s="88"/>
      <c r="I55" s="52">
        <v>0.49</v>
      </c>
      <c r="J55" s="83"/>
      <c r="K55" s="85"/>
      <c r="L55" s="70">
        <v>0.57999999999999996</v>
      </c>
      <c r="M55" s="83"/>
      <c r="N55" s="88"/>
    </row>
    <row r="56" spans="1:14" ht="24" x14ac:dyDescent="0.3">
      <c r="A56" s="106"/>
      <c r="B56" s="9">
        <v>100</v>
      </c>
      <c r="C56" s="68">
        <v>0.55000000000000004</v>
      </c>
      <c r="D56" s="83"/>
      <c r="E56" s="85"/>
      <c r="F56" s="70">
        <v>0.66</v>
      </c>
      <c r="G56" s="83"/>
      <c r="H56" s="88"/>
      <c r="I56" s="52">
        <v>0.55000000000000004</v>
      </c>
      <c r="J56" s="83"/>
      <c r="K56" s="85"/>
      <c r="L56" s="70">
        <v>0.64</v>
      </c>
      <c r="M56" s="83"/>
      <c r="N56" s="88"/>
    </row>
    <row r="57" spans="1:14" ht="24" x14ac:dyDescent="0.3">
      <c r="A57" s="106"/>
      <c r="B57" s="9">
        <v>101</v>
      </c>
      <c r="C57" s="68">
        <v>0.52</v>
      </c>
      <c r="D57" s="83"/>
      <c r="E57" s="85"/>
      <c r="F57" s="70">
        <v>0.62</v>
      </c>
      <c r="G57" s="83"/>
      <c r="H57" s="88"/>
      <c r="I57" s="52">
        <v>0.5</v>
      </c>
      <c r="J57" s="83"/>
      <c r="K57" s="85"/>
      <c r="L57" s="70">
        <v>0.66</v>
      </c>
      <c r="M57" s="83"/>
      <c r="N57" s="88"/>
    </row>
    <row r="58" spans="1:14" ht="24" x14ac:dyDescent="0.3">
      <c r="A58" s="106"/>
      <c r="B58" s="9">
        <v>110</v>
      </c>
      <c r="C58" s="68">
        <v>0.32</v>
      </c>
      <c r="D58" s="83"/>
      <c r="E58" s="85"/>
      <c r="F58" s="70">
        <v>0.42</v>
      </c>
      <c r="G58" s="83"/>
      <c r="H58" s="88"/>
      <c r="I58" s="52">
        <v>0.31</v>
      </c>
      <c r="J58" s="83"/>
      <c r="K58" s="85"/>
      <c r="L58" s="70">
        <v>0.41</v>
      </c>
      <c r="M58" s="83"/>
      <c r="N58" s="88"/>
    </row>
    <row r="59" spans="1:14" ht="25" thickBot="1" x14ac:dyDescent="0.35">
      <c r="A59" s="107"/>
      <c r="B59" s="10">
        <v>111</v>
      </c>
      <c r="C59" s="69">
        <v>0.45</v>
      </c>
      <c r="D59" s="84"/>
      <c r="E59" s="86"/>
      <c r="F59" s="71">
        <v>0.56999999999999995</v>
      </c>
      <c r="G59" s="84"/>
      <c r="H59" s="89"/>
      <c r="I59" s="59">
        <v>0.45</v>
      </c>
      <c r="J59" s="84"/>
      <c r="K59" s="86"/>
      <c r="L59" s="71">
        <v>0.54</v>
      </c>
      <c r="M59" s="84"/>
      <c r="N59" s="89"/>
    </row>
    <row r="60" spans="1:14" ht="17" thickBot="1" x14ac:dyDescent="0.25"/>
    <row r="61" spans="1:14" ht="24" x14ac:dyDescent="0.3">
      <c r="A61" s="119" t="s">
        <v>0</v>
      </c>
      <c r="B61" s="120"/>
      <c r="C61" s="100" t="s">
        <v>2</v>
      </c>
      <c r="D61" s="101"/>
      <c r="E61" s="101"/>
      <c r="F61" s="101"/>
      <c r="G61" s="101"/>
      <c r="H61" s="102"/>
      <c r="I61" s="101" t="s">
        <v>14</v>
      </c>
      <c r="J61" s="101"/>
      <c r="K61" s="101"/>
      <c r="L61" s="101"/>
      <c r="M61" s="101"/>
      <c r="N61" s="102"/>
    </row>
    <row r="62" spans="1:14" x14ac:dyDescent="0.2">
      <c r="A62" s="121" t="s">
        <v>27</v>
      </c>
      <c r="B62" s="122"/>
      <c r="C62" s="103"/>
      <c r="D62" s="104"/>
      <c r="E62" s="104"/>
      <c r="F62" s="104"/>
      <c r="G62" s="104"/>
      <c r="H62" s="105"/>
      <c r="I62" s="104"/>
      <c r="J62" s="104"/>
      <c r="K62" s="104"/>
      <c r="L62" s="104"/>
      <c r="M62" s="104"/>
      <c r="N62" s="105"/>
    </row>
    <row r="63" spans="1:14" ht="24" x14ac:dyDescent="0.3">
      <c r="A63" s="123"/>
      <c r="B63" s="124"/>
      <c r="C63" s="96" t="s">
        <v>31</v>
      </c>
      <c r="D63" s="75"/>
      <c r="E63" s="74"/>
      <c r="F63" s="97" t="s">
        <v>32</v>
      </c>
      <c r="G63" s="98"/>
      <c r="H63" s="99"/>
      <c r="I63" s="75" t="s">
        <v>33</v>
      </c>
      <c r="J63" s="75"/>
      <c r="K63" s="74"/>
      <c r="L63" s="97" t="s">
        <v>34</v>
      </c>
      <c r="M63" s="98"/>
      <c r="N63" s="99"/>
    </row>
    <row r="64" spans="1:14" ht="24" x14ac:dyDescent="0.3">
      <c r="A64" s="5" t="s">
        <v>3</v>
      </c>
      <c r="B64" s="6" t="s">
        <v>4</v>
      </c>
      <c r="C64" s="11" t="s">
        <v>5</v>
      </c>
      <c r="D64" s="2" t="s">
        <v>35</v>
      </c>
      <c r="E64" s="1" t="s">
        <v>7</v>
      </c>
      <c r="F64" s="1" t="s">
        <v>5</v>
      </c>
      <c r="G64" s="2" t="s">
        <v>35</v>
      </c>
      <c r="H64" s="3" t="s">
        <v>7</v>
      </c>
      <c r="I64" s="2" t="s">
        <v>5</v>
      </c>
      <c r="J64" s="2" t="s">
        <v>35</v>
      </c>
      <c r="K64" s="1" t="s">
        <v>7</v>
      </c>
      <c r="L64" s="1" t="s">
        <v>5</v>
      </c>
      <c r="M64" s="2" t="s">
        <v>35</v>
      </c>
      <c r="N64" s="3" t="s">
        <v>7</v>
      </c>
    </row>
    <row r="65" spans="1:14" ht="24" x14ac:dyDescent="0.3">
      <c r="A65" s="114" t="s">
        <v>15</v>
      </c>
      <c r="B65" s="7" t="s">
        <v>25</v>
      </c>
      <c r="C65" s="12">
        <v>0.16</v>
      </c>
      <c r="D65" s="87">
        <f>MIN(C65:C66)</f>
        <v>0.11</v>
      </c>
      <c r="E65" s="117">
        <f>MAX(C65:C66)</f>
        <v>0.16</v>
      </c>
      <c r="F65" s="4">
        <v>0.3</v>
      </c>
      <c r="G65" s="87">
        <f>MIN(F65:F66)</f>
        <v>0.2</v>
      </c>
      <c r="H65" s="118">
        <f>MAX(F65:F66)</f>
        <v>0.3</v>
      </c>
      <c r="I65" s="24">
        <v>0.15</v>
      </c>
      <c r="J65" s="87">
        <f>MIN(I65:I66)</f>
        <v>0.11</v>
      </c>
      <c r="K65" s="117">
        <f>MAX(I65:I66)</f>
        <v>0.15</v>
      </c>
      <c r="L65" s="4">
        <v>0.28000000000000003</v>
      </c>
      <c r="M65" s="87">
        <f>MIN(L65:L66)</f>
        <v>0.19</v>
      </c>
      <c r="N65" s="118">
        <f>MAX(L65:L66)</f>
        <v>0.28000000000000003</v>
      </c>
    </row>
    <row r="66" spans="1:14" ht="25" thickBot="1" x14ac:dyDescent="0.35">
      <c r="A66" s="116"/>
      <c r="B66" s="25" t="s">
        <v>26</v>
      </c>
      <c r="C66" s="26">
        <v>0.11</v>
      </c>
      <c r="D66" s="84"/>
      <c r="E66" s="86"/>
      <c r="F66" s="20">
        <v>0.2</v>
      </c>
      <c r="G66" s="84"/>
      <c r="H66" s="89"/>
      <c r="I66" s="27">
        <v>0.11</v>
      </c>
      <c r="J66" s="84"/>
      <c r="K66" s="86"/>
      <c r="L66" s="20">
        <v>0.19</v>
      </c>
      <c r="M66" s="84"/>
      <c r="N66" s="89"/>
    </row>
    <row r="67" spans="1:14" ht="25" thickBot="1" x14ac:dyDescent="0.35">
      <c r="A67" s="13"/>
      <c r="B67" s="14"/>
      <c r="C67" s="15"/>
      <c r="D67" s="16"/>
      <c r="E67" s="17"/>
      <c r="F67" s="15"/>
      <c r="G67" s="16"/>
      <c r="H67" s="17"/>
      <c r="I67" s="15"/>
      <c r="J67" s="16"/>
      <c r="K67" s="17"/>
      <c r="L67" s="15"/>
      <c r="M67" s="16"/>
      <c r="N67" s="17"/>
    </row>
    <row r="68" spans="1:14" ht="24" x14ac:dyDescent="0.3">
      <c r="A68" s="90" t="s">
        <v>0</v>
      </c>
      <c r="B68" s="91"/>
      <c r="C68" s="100" t="s">
        <v>2</v>
      </c>
      <c r="D68" s="101"/>
      <c r="E68" s="101"/>
      <c r="F68" s="101"/>
      <c r="G68" s="101"/>
      <c r="H68" s="102"/>
      <c r="I68" s="101" t="s">
        <v>14</v>
      </c>
      <c r="J68" s="101"/>
      <c r="K68" s="101"/>
      <c r="L68" s="101"/>
      <c r="M68" s="101"/>
      <c r="N68" s="102"/>
    </row>
    <row r="69" spans="1:14" x14ac:dyDescent="0.2">
      <c r="A69" s="108" t="s">
        <v>28</v>
      </c>
      <c r="B69" s="109"/>
      <c r="C69" s="103"/>
      <c r="D69" s="104"/>
      <c r="E69" s="104"/>
      <c r="F69" s="104"/>
      <c r="G69" s="104"/>
      <c r="H69" s="105"/>
      <c r="I69" s="104"/>
      <c r="J69" s="104"/>
      <c r="K69" s="104"/>
      <c r="L69" s="104"/>
      <c r="M69" s="104"/>
      <c r="N69" s="105"/>
    </row>
    <row r="70" spans="1:14" ht="24" x14ac:dyDescent="0.3">
      <c r="A70" s="110"/>
      <c r="B70" s="111"/>
      <c r="C70" s="96" t="s">
        <v>31</v>
      </c>
      <c r="D70" s="75"/>
      <c r="E70" s="74"/>
      <c r="F70" s="97" t="s">
        <v>32</v>
      </c>
      <c r="G70" s="98"/>
      <c r="H70" s="99"/>
      <c r="I70" s="75" t="s">
        <v>33</v>
      </c>
      <c r="J70" s="75"/>
      <c r="K70" s="74"/>
      <c r="L70" s="97" t="s">
        <v>34</v>
      </c>
      <c r="M70" s="98"/>
      <c r="N70" s="99"/>
    </row>
    <row r="71" spans="1:14" ht="24" x14ac:dyDescent="0.3">
      <c r="A71" s="5" t="s">
        <v>3</v>
      </c>
      <c r="B71" s="6" t="s">
        <v>4</v>
      </c>
      <c r="C71" s="11" t="s">
        <v>5</v>
      </c>
      <c r="D71" s="2" t="s">
        <v>35</v>
      </c>
      <c r="E71" s="1" t="s">
        <v>7</v>
      </c>
      <c r="F71" s="1" t="s">
        <v>5</v>
      </c>
      <c r="G71" s="2" t="s">
        <v>35</v>
      </c>
      <c r="H71" s="3" t="s">
        <v>7</v>
      </c>
      <c r="I71" s="2" t="s">
        <v>5</v>
      </c>
      <c r="J71" s="2" t="s">
        <v>35</v>
      </c>
      <c r="K71" s="1" t="s">
        <v>7</v>
      </c>
      <c r="L71" s="1" t="s">
        <v>5</v>
      </c>
      <c r="M71" s="2" t="s">
        <v>35</v>
      </c>
      <c r="N71" s="3" t="s">
        <v>7</v>
      </c>
    </row>
    <row r="72" spans="1:14" ht="24" x14ac:dyDescent="0.3">
      <c r="A72" s="106" t="s">
        <v>15</v>
      </c>
      <c r="B72" s="7" t="s">
        <v>9</v>
      </c>
      <c r="C72" s="12">
        <v>0.34</v>
      </c>
      <c r="D72" s="83">
        <f>MIN(C72:C79)</f>
        <v>0.33</v>
      </c>
      <c r="E72" s="85">
        <f>MAX(C72:C79)</f>
        <v>0.37</v>
      </c>
      <c r="F72" s="4">
        <v>0.44</v>
      </c>
      <c r="G72" s="83">
        <f>MIN(F72:F79)</f>
        <v>0.44</v>
      </c>
      <c r="H72" s="88">
        <f>MAX(F72:F79)</f>
        <v>0.53</v>
      </c>
      <c r="I72" s="24">
        <v>0.34</v>
      </c>
      <c r="J72" s="83">
        <f>MIN(I72:I79)</f>
        <v>0.32</v>
      </c>
      <c r="K72" s="85">
        <f>MAX(I72:I79)</f>
        <v>0.37</v>
      </c>
      <c r="L72" s="4">
        <v>0.44</v>
      </c>
      <c r="M72" s="83">
        <f>MIN(L72:L79)</f>
        <v>0.42</v>
      </c>
      <c r="N72" s="88">
        <f>MAX(L72:L79)</f>
        <v>0.52</v>
      </c>
    </row>
    <row r="73" spans="1:14" ht="24" x14ac:dyDescent="0.3">
      <c r="A73" s="106"/>
      <c r="B73" s="7" t="s">
        <v>10</v>
      </c>
      <c r="C73" s="12">
        <v>0.33</v>
      </c>
      <c r="D73" s="83"/>
      <c r="E73" s="85"/>
      <c r="F73" s="4">
        <v>0.47</v>
      </c>
      <c r="G73" s="83"/>
      <c r="H73" s="88"/>
      <c r="I73" s="24">
        <v>0.32</v>
      </c>
      <c r="J73" s="83"/>
      <c r="K73" s="85"/>
      <c r="L73" s="4">
        <v>0.45</v>
      </c>
      <c r="M73" s="83"/>
      <c r="N73" s="88"/>
    </row>
    <row r="74" spans="1:14" ht="24" x14ac:dyDescent="0.3">
      <c r="A74" s="106"/>
      <c r="B74" s="7" t="s">
        <v>11</v>
      </c>
      <c r="C74" s="12">
        <v>0.34</v>
      </c>
      <c r="D74" s="83"/>
      <c r="E74" s="85"/>
      <c r="F74" s="4">
        <v>0.44</v>
      </c>
      <c r="G74" s="83"/>
      <c r="H74" s="88"/>
      <c r="I74" s="24">
        <v>0.34</v>
      </c>
      <c r="J74" s="83"/>
      <c r="K74" s="85"/>
      <c r="L74" s="4">
        <v>0.42</v>
      </c>
      <c r="M74" s="83"/>
      <c r="N74" s="88"/>
    </row>
    <row r="75" spans="1:14" ht="24" x14ac:dyDescent="0.3">
      <c r="A75" s="106"/>
      <c r="B75" s="8" t="s">
        <v>12</v>
      </c>
      <c r="C75" s="68">
        <v>0.37</v>
      </c>
      <c r="D75" s="83"/>
      <c r="E75" s="85"/>
      <c r="F75" s="70">
        <v>0.53</v>
      </c>
      <c r="G75" s="83"/>
      <c r="H75" s="88"/>
      <c r="I75" s="52">
        <v>0.37</v>
      </c>
      <c r="J75" s="83"/>
      <c r="K75" s="85"/>
      <c r="L75" s="70">
        <v>0.52</v>
      </c>
      <c r="M75" s="83"/>
      <c r="N75" s="88"/>
    </row>
    <row r="76" spans="1:14" ht="24" x14ac:dyDescent="0.3">
      <c r="A76" s="106"/>
      <c r="B76" s="9">
        <v>100</v>
      </c>
      <c r="C76" s="68">
        <v>0.35</v>
      </c>
      <c r="D76" s="83"/>
      <c r="E76" s="85"/>
      <c r="F76" s="70">
        <v>0.45</v>
      </c>
      <c r="G76" s="83"/>
      <c r="H76" s="88"/>
      <c r="I76" s="52">
        <v>0.34</v>
      </c>
      <c r="J76" s="83"/>
      <c r="K76" s="85"/>
      <c r="L76" s="70">
        <v>0.44</v>
      </c>
      <c r="M76" s="83"/>
      <c r="N76" s="88"/>
    </row>
    <row r="77" spans="1:14" ht="24" x14ac:dyDescent="0.3">
      <c r="A77" s="106"/>
      <c r="B77" s="9">
        <v>101</v>
      </c>
      <c r="C77" s="68">
        <v>0.36</v>
      </c>
      <c r="D77" s="83"/>
      <c r="E77" s="85"/>
      <c r="F77" s="70">
        <v>0.45</v>
      </c>
      <c r="G77" s="83"/>
      <c r="H77" s="88"/>
      <c r="I77" s="52">
        <v>0.36</v>
      </c>
      <c r="J77" s="83"/>
      <c r="K77" s="85"/>
      <c r="L77" s="70">
        <v>0.45</v>
      </c>
      <c r="M77" s="83"/>
      <c r="N77" s="88"/>
    </row>
    <row r="78" spans="1:14" ht="24" x14ac:dyDescent="0.3">
      <c r="A78" s="106"/>
      <c r="B78" s="9">
        <v>110</v>
      </c>
      <c r="C78" s="68">
        <v>0.34</v>
      </c>
      <c r="D78" s="83"/>
      <c r="E78" s="85"/>
      <c r="F78" s="70">
        <v>0.47</v>
      </c>
      <c r="G78" s="83"/>
      <c r="H78" s="88"/>
      <c r="I78" s="52">
        <v>0.34</v>
      </c>
      <c r="J78" s="83"/>
      <c r="K78" s="85"/>
      <c r="L78" s="70">
        <v>0.44</v>
      </c>
      <c r="M78" s="83"/>
      <c r="N78" s="88"/>
    </row>
    <row r="79" spans="1:14" ht="25" thickBot="1" x14ac:dyDescent="0.35">
      <c r="A79" s="107"/>
      <c r="B79" s="10">
        <v>111</v>
      </c>
      <c r="C79" s="69">
        <v>0.35</v>
      </c>
      <c r="D79" s="84"/>
      <c r="E79" s="86"/>
      <c r="F79" s="71">
        <v>0.5</v>
      </c>
      <c r="G79" s="84"/>
      <c r="H79" s="89"/>
      <c r="I79" s="59">
        <v>0.34</v>
      </c>
      <c r="J79" s="84"/>
      <c r="K79" s="86"/>
      <c r="L79" s="71">
        <v>0.47</v>
      </c>
      <c r="M79" s="84"/>
      <c r="N79" s="89"/>
    </row>
    <row r="80" spans="1:14" ht="17" thickBot="1" x14ac:dyDescent="0.25"/>
    <row r="81" spans="1:14" ht="24" x14ac:dyDescent="0.3">
      <c r="A81" s="119" t="s">
        <v>0</v>
      </c>
      <c r="B81" s="120"/>
      <c r="C81" s="100" t="s">
        <v>2</v>
      </c>
      <c r="D81" s="101"/>
      <c r="E81" s="101"/>
      <c r="F81" s="101"/>
      <c r="G81" s="101"/>
      <c r="H81" s="102"/>
      <c r="I81" s="101" t="s">
        <v>14</v>
      </c>
      <c r="J81" s="101"/>
      <c r="K81" s="101"/>
      <c r="L81" s="101"/>
      <c r="M81" s="101"/>
      <c r="N81" s="102"/>
    </row>
    <row r="82" spans="1:14" x14ac:dyDescent="0.2">
      <c r="A82" s="121" t="s">
        <v>29</v>
      </c>
      <c r="B82" s="122"/>
      <c r="C82" s="103"/>
      <c r="D82" s="104"/>
      <c r="E82" s="104"/>
      <c r="F82" s="104"/>
      <c r="G82" s="104"/>
      <c r="H82" s="105"/>
      <c r="I82" s="104"/>
      <c r="J82" s="104"/>
      <c r="K82" s="104"/>
      <c r="L82" s="104"/>
      <c r="M82" s="104"/>
      <c r="N82" s="105"/>
    </row>
    <row r="83" spans="1:14" ht="24" x14ac:dyDescent="0.3">
      <c r="A83" s="123"/>
      <c r="B83" s="124"/>
      <c r="C83" s="96" t="s">
        <v>31</v>
      </c>
      <c r="D83" s="75"/>
      <c r="E83" s="74"/>
      <c r="F83" s="97" t="s">
        <v>32</v>
      </c>
      <c r="G83" s="98"/>
      <c r="H83" s="99"/>
      <c r="I83" s="75" t="s">
        <v>33</v>
      </c>
      <c r="J83" s="75"/>
      <c r="K83" s="74"/>
      <c r="L83" s="97" t="s">
        <v>34</v>
      </c>
      <c r="M83" s="98"/>
      <c r="N83" s="99"/>
    </row>
    <row r="84" spans="1:14" ht="24" x14ac:dyDescent="0.3">
      <c r="A84" s="5" t="s">
        <v>3</v>
      </c>
      <c r="B84" s="6" t="s">
        <v>4</v>
      </c>
      <c r="C84" s="11" t="s">
        <v>5</v>
      </c>
      <c r="D84" s="2" t="s">
        <v>35</v>
      </c>
      <c r="E84" s="1" t="s">
        <v>7</v>
      </c>
      <c r="F84" s="1" t="s">
        <v>5</v>
      </c>
      <c r="G84" s="2" t="s">
        <v>35</v>
      </c>
      <c r="H84" s="3" t="s">
        <v>7</v>
      </c>
      <c r="I84" s="2" t="s">
        <v>5</v>
      </c>
      <c r="J84" s="2" t="s">
        <v>35</v>
      </c>
      <c r="K84" s="1" t="s">
        <v>7</v>
      </c>
      <c r="L84" s="1" t="s">
        <v>5</v>
      </c>
      <c r="M84" s="2" t="s">
        <v>35</v>
      </c>
      <c r="N84" s="3" t="s">
        <v>7</v>
      </c>
    </row>
    <row r="85" spans="1:14" ht="24" x14ac:dyDescent="0.3">
      <c r="A85" s="114" t="s">
        <v>15</v>
      </c>
      <c r="B85" s="7" t="s">
        <v>16</v>
      </c>
      <c r="C85" s="12">
        <v>0.3</v>
      </c>
      <c r="D85" s="87">
        <f>MIN(C85:C88)</f>
        <v>0.15</v>
      </c>
      <c r="E85" s="117">
        <f>MAX(C85:C88)</f>
        <v>0.31</v>
      </c>
      <c r="F85" s="4">
        <v>0.4</v>
      </c>
      <c r="G85" s="87">
        <f>MIN(F85:F88)</f>
        <v>0.23</v>
      </c>
      <c r="H85" s="118">
        <f>MAX(F85:F88)</f>
        <v>0.45</v>
      </c>
      <c r="I85" s="24">
        <v>0.3</v>
      </c>
      <c r="J85" s="87">
        <f>MIN(I85:I88)</f>
        <v>0.14000000000000001</v>
      </c>
      <c r="K85" s="117">
        <f>MAX(I85:I88)</f>
        <v>0.3</v>
      </c>
      <c r="L85" s="4">
        <v>0.38</v>
      </c>
      <c r="M85" s="87">
        <f>MIN(L85:L88)</f>
        <v>0.23</v>
      </c>
      <c r="N85" s="118">
        <f>MAX(L85:L88)</f>
        <v>0.43</v>
      </c>
    </row>
    <row r="86" spans="1:14" ht="24" x14ac:dyDescent="0.3">
      <c r="A86" s="115"/>
      <c r="B86" s="7" t="s">
        <v>17</v>
      </c>
      <c r="C86" s="12">
        <v>0.23</v>
      </c>
      <c r="D86" s="83"/>
      <c r="E86" s="85"/>
      <c r="F86" s="4">
        <v>0.36</v>
      </c>
      <c r="G86" s="83"/>
      <c r="H86" s="88"/>
      <c r="I86" s="24">
        <v>0.23</v>
      </c>
      <c r="J86" s="83"/>
      <c r="K86" s="85"/>
      <c r="L86" s="4">
        <v>0.35</v>
      </c>
      <c r="M86" s="83"/>
      <c r="N86" s="88"/>
    </row>
    <row r="87" spans="1:14" ht="24" x14ac:dyDescent="0.3">
      <c r="A87" s="115"/>
      <c r="B87" s="7" t="s">
        <v>18</v>
      </c>
      <c r="C87" s="12">
        <v>0.31</v>
      </c>
      <c r="D87" s="83"/>
      <c r="E87" s="85"/>
      <c r="F87" s="4">
        <v>0.45</v>
      </c>
      <c r="G87" s="83"/>
      <c r="H87" s="88"/>
      <c r="I87" s="24">
        <v>0.3</v>
      </c>
      <c r="J87" s="83"/>
      <c r="K87" s="85"/>
      <c r="L87" s="4">
        <v>0.43</v>
      </c>
      <c r="M87" s="83"/>
      <c r="N87" s="88"/>
    </row>
    <row r="88" spans="1:14" ht="25" thickBot="1" x14ac:dyDescent="0.35">
      <c r="A88" s="116"/>
      <c r="B88" s="21" t="s">
        <v>19</v>
      </c>
      <c r="C88" s="69">
        <v>0.15</v>
      </c>
      <c r="D88" s="84"/>
      <c r="E88" s="86"/>
      <c r="F88" s="71">
        <v>0.23</v>
      </c>
      <c r="G88" s="84"/>
      <c r="H88" s="89"/>
      <c r="I88" s="59">
        <v>0.14000000000000001</v>
      </c>
      <c r="J88" s="84"/>
      <c r="K88" s="86"/>
      <c r="L88" s="71">
        <v>0.23</v>
      </c>
      <c r="M88" s="84"/>
      <c r="N88" s="89"/>
    </row>
  </sheetData>
  <mergeCells count="163">
    <mergeCell ref="A85:A88"/>
    <mergeCell ref="D85:D88"/>
    <mergeCell ref="E85:E88"/>
    <mergeCell ref="G85:G88"/>
    <mergeCell ref="H85:H88"/>
    <mergeCell ref="J85:J88"/>
    <mergeCell ref="K85:K88"/>
    <mergeCell ref="M85:M88"/>
    <mergeCell ref="N85:N88"/>
    <mergeCell ref="K72:K79"/>
    <mergeCell ref="M72:M79"/>
    <mergeCell ref="N72:N79"/>
    <mergeCell ref="A81:B81"/>
    <mergeCell ref="C81:H82"/>
    <mergeCell ref="I81:N82"/>
    <mergeCell ref="A82:B83"/>
    <mergeCell ref="C83:E83"/>
    <mergeCell ref="F83:H83"/>
    <mergeCell ref="I83:K83"/>
    <mergeCell ref="A72:A79"/>
    <mergeCell ref="D72:D79"/>
    <mergeCell ref="E72:E79"/>
    <mergeCell ref="G72:G79"/>
    <mergeCell ref="H72:H79"/>
    <mergeCell ref="J72:J79"/>
    <mergeCell ref="L83:N83"/>
    <mergeCell ref="M65:M66"/>
    <mergeCell ref="N65:N66"/>
    <mergeCell ref="A68:B68"/>
    <mergeCell ref="C68:H69"/>
    <mergeCell ref="I68:N69"/>
    <mergeCell ref="A69:B70"/>
    <mergeCell ref="C70:E70"/>
    <mergeCell ref="F70:H70"/>
    <mergeCell ref="I70:K70"/>
    <mergeCell ref="L70:N70"/>
    <mergeCell ref="A65:A66"/>
    <mergeCell ref="D65:D66"/>
    <mergeCell ref="E65:E66"/>
    <mergeCell ref="G65:G66"/>
    <mergeCell ref="H65:H66"/>
    <mergeCell ref="J65:J66"/>
    <mergeCell ref="K65:K66"/>
    <mergeCell ref="A61:B61"/>
    <mergeCell ref="C61:H62"/>
    <mergeCell ref="I61:N62"/>
    <mergeCell ref="A62:B63"/>
    <mergeCell ref="C63:E63"/>
    <mergeCell ref="F63:H63"/>
    <mergeCell ref="I63:K63"/>
    <mergeCell ref="L63:N63"/>
    <mergeCell ref="M52:M59"/>
    <mergeCell ref="N52:N59"/>
    <mergeCell ref="K44:K51"/>
    <mergeCell ref="M44:M51"/>
    <mergeCell ref="N44:N51"/>
    <mergeCell ref="A52:A59"/>
    <mergeCell ref="D52:D59"/>
    <mergeCell ref="E52:E59"/>
    <mergeCell ref="G52:G59"/>
    <mergeCell ref="H52:H59"/>
    <mergeCell ref="J52:J59"/>
    <mergeCell ref="K52:K59"/>
    <mergeCell ref="A44:A51"/>
    <mergeCell ref="D44:D51"/>
    <mergeCell ref="E44:E51"/>
    <mergeCell ref="G44:G51"/>
    <mergeCell ref="H44:H51"/>
    <mergeCell ref="J44:J51"/>
    <mergeCell ref="A1:N1"/>
    <mergeCell ref="A2:N2"/>
    <mergeCell ref="A3:N3"/>
    <mergeCell ref="I18:N19"/>
    <mergeCell ref="A22:A25"/>
    <mergeCell ref="D22:D25"/>
    <mergeCell ref="E22:E25"/>
    <mergeCell ref="G22:G25"/>
    <mergeCell ref="H22:H25"/>
    <mergeCell ref="A18:B18"/>
    <mergeCell ref="A19:B20"/>
    <mergeCell ref="C20:E20"/>
    <mergeCell ref="F20:H20"/>
    <mergeCell ref="I20:K20"/>
    <mergeCell ref="C5:H6"/>
    <mergeCell ref="I5:N6"/>
    <mergeCell ref="C18:H19"/>
    <mergeCell ref="A5:B5"/>
    <mergeCell ref="A6:B7"/>
    <mergeCell ref="I7:K7"/>
    <mergeCell ref="L7:N7"/>
    <mergeCell ref="C7:E7"/>
    <mergeCell ref="F7:H7"/>
    <mergeCell ref="A9:A16"/>
    <mergeCell ref="A40:B40"/>
    <mergeCell ref="A41:B42"/>
    <mergeCell ref="C42:E42"/>
    <mergeCell ref="F42:H42"/>
    <mergeCell ref="I42:K42"/>
    <mergeCell ref="C40:H41"/>
    <mergeCell ref="I40:N41"/>
    <mergeCell ref="L42:N42"/>
    <mergeCell ref="L20:N20"/>
    <mergeCell ref="C27:H28"/>
    <mergeCell ref="I27:N28"/>
    <mergeCell ref="A31:A38"/>
    <mergeCell ref="D31:D38"/>
    <mergeCell ref="E31:E38"/>
    <mergeCell ref="G31:G38"/>
    <mergeCell ref="H31:H38"/>
    <mergeCell ref="A27:B27"/>
    <mergeCell ref="A28:B29"/>
    <mergeCell ref="C29:E29"/>
    <mergeCell ref="F29:H29"/>
    <mergeCell ref="I29:K29"/>
    <mergeCell ref="L29:N29"/>
    <mergeCell ref="D9:D16"/>
    <mergeCell ref="E9:E16"/>
    <mergeCell ref="G9:G16"/>
    <mergeCell ref="H9:H16"/>
    <mergeCell ref="R5:U5"/>
    <mergeCell ref="X5:AA5"/>
    <mergeCell ref="Q6:Q7"/>
    <mergeCell ref="R6:S6"/>
    <mergeCell ref="T6:U6"/>
    <mergeCell ref="W6:W7"/>
    <mergeCell ref="X6:Y6"/>
    <mergeCell ref="Z6:AA6"/>
    <mergeCell ref="R11:U11"/>
    <mergeCell ref="X11:AA11"/>
    <mergeCell ref="R29:U29"/>
    <mergeCell ref="X29:AA29"/>
    <mergeCell ref="Q12:Q13"/>
    <mergeCell ref="R12:S12"/>
    <mergeCell ref="T12:U12"/>
    <mergeCell ref="W12:W13"/>
    <mergeCell ref="X12:Y12"/>
    <mergeCell ref="Z12:AA12"/>
    <mergeCell ref="R17:U17"/>
    <mergeCell ref="X17:AA17"/>
    <mergeCell ref="Q18:Q19"/>
    <mergeCell ref="R18:S18"/>
    <mergeCell ref="T18:U18"/>
    <mergeCell ref="W18:W19"/>
    <mergeCell ref="X18:Y18"/>
    <mergeCell ref="Z18:AA18"/>
    <mergeCell ref="R23:U23"/>
    <mergeCell ref="X23:AA23"/>
    <mergeCell ref="Q24:Q25"/>
    <mergeCell ref="R24:S24"/>
    <mergeCell ref="T24:U24"/>
    <mergeCell ref="W24:W25"/>
    <mergeCell ref="X24:Y24"/>
    <mergeCell ref="Z24:AA24"/>
    <mergeCell ref="Q30:Q31"/>
    <mergeCell ref="R30:S30"/>
    <mergeCell ref="T30:U30"/>
    <mergeCell ref="W30:W31"/>
    <mergeCell ref="X30:Y30"/>
    <mergeCell ref="Z30:AA30"/>
    <mergeCell ref="R35:U35"/>
    <mergeCell ref="Q36:Q37"/>
    <mergeCell ref="R36:S36"/>
    <mergeCell ref="T36:U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2016-11-30T16:19:44Z</dcterms:created>
  <dcterms:modified xsi:type="dcterms:W3CDTF">2016-12-06T00:06:00Z</dcterms:modified>
</cp:coreProperties>
</file>