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Oleg\Python\LOA_BA\Шаблоны\"/>
    </mc:Choice>
  </mc:AlternateContent>
  <xr:revisionPtr revIDLastSave="0" documentId="13_ncr:1_{9CB21B6D-6C21-4284-8146-6F90DEA40C59}" xr6:coauthVersionLast="47" xr6:coauthVersionMax="47" xr10:uidLastSave="{00000000-0000-0000-0000-000000000000}"/>
  <bookViews>
    <workbookView xWindow="1515" yWindow="1515" windowWidth="16605" windowHeight="11835" activeTab="2" xr2:uid="{00000000-000D-0000-FFFF-FFFF00000000}"/>
  </bookViews>
  <sheets>
    <sheet name="Сделка" sheetId="7" r:id="rId1"/>
    <sheet name="Товары" sheetId="5" r:id="rId2"/>
    <sheet name="Калькулятор" sheetId="2" r:id="rId3"/>
    <sheet name="Доставка" sheetId="3" r:id="rId4"/>
    <sheet name="Справочник" sheetId="4" r:id="rId5"/>
    <sheet name="Латтела" sheetId="6" r:id="rId6"/>
  </sheets>
  <definedNames>
    <definedName name="_xlnm._FilterDatabase" localSheetId="3" hidden="1">Доставка!$A$2:$P$100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3" i="2"/>
  <c r="D4" i="3"/>
  <c r="D5" i="3"/>
  <c r="D6" i="3"/>
  <c r="D7" i="3"/>
  <c r="D8" i="3"/>
  <c r="D9" i="3"/>
  <c r="E9" i="3" s="1"/>
  <c r="D10" i="3"/>
  <c r="D11" i="3"/>
  <c r="D12" i="3"/>
  <c r="D13" i="3"/>
  <c r="D14" i="3"/>
  <c r="D15" i="3"/>
  <c r="E15" i="3" s="1"/>
  <c r="D16" i="3"/>
  <c r="D17" i="3"/>
  <c r="D18" i="3"/>
  <c r="D19" i="3"/>
  <c r="E19" i="3" s="1"/>
  <c r="D20" i="3"/>
  <c r="D21" i="3"/>
  <c r="E21" i="3" s="1"/>
  <c r="D22" i="3"/>
  <c r="D23" i="3"/>
  <c r="E23" i="3" s="1"/>
  <c r="D24" i="3"/>
  <c r="E24" i="3" s="1"/>
  <c r="D25" i="3"/>
  <c r="D26" i="3"/>
  <c r="E26" i="3" s="1"/>
  <c r="D27" i="3"/>
  <c r="D28" i="3"/>
  <c r="D29" i="3"/>
  <c r="D30" i="3"/>
  <c r="D31" i="3"/>
  <c r="D32" i="3"/>
  <c r="D33" i="3"/>
  <c r="D34" i="3"/>
  <c r="E34" i="3" s="1"/>
  <c r="D35" i="3"/>
  <c r="D36" i="3"/>
  <c r="D37" i="3"/>
  <c r="D38" i="3"/>
  <c r="D39" i="3"/>
  <c r="D40" i="3"/>
  <c r="D41" i="3"/>
  <c r="D42" i="3"/>
  <c r="D43" i="3"/>
  <c r="D44" i="3"/>
  <c r="E44" i="3" s="1"/>
  <c r="D45" i="3"/>
  <c r="E45" i="3" s="1"/>
  <c r="D46" i="3"/>
  <c r="D47" i="3"/>
  <c r="E47" i="3" s="1"/>
  <c r="D48" i="3"/>
  <c r="D49" i="3"/>
  <c r="E49" i="3" s="1"/>
  <c r="D50" i="3"/>
  <c r="D51" i="3"/>
  <c r="E51" i="3" s="1"/>
  <c r="D52" i="3"/>
  <c r="D53" i="3"/>
  <c r="D54" i="3"/>
  <c r="D55" i="3"/>
  <c r="E55" i="3" s="1"/>
  <c r="D56" i="3"/>
  <c r="D57" i="3"/>
  <c r="D58" i="3"/>
  <c r="D59" i="3"/>
  <c r="E59" i="3" s="1"/>
  <c r="D60" i="3"/>
  <c r="D61" i="3"/>
  <c r="E61" i="3" s="1"/>
  <c r="D62" i="3"/>
  <c r="D63" i="3"/>
  <c r="D64" i="3"/>
  <c r="D65" i="3"/>
  <c r="D66" i="3"/>
  <c r="D67" i="3"/>
  <c r="D68" i="3"/>
  <c r="D69" i="3"/>
  <c r="D70" i="3"/>
  <c r="D71" i="3"/>
  <c r="E71" i="3" s="1"/>
  <c r="D72" i="3"/>
  <c r="D73" i="3"/>
  <c r="D74" i="3"/>
  <c r="D75" i="3"/>
  <c r="E75" i="3" s="1"/>
  <c r="D76" i="3"/>
  <c r="D77" i="3"/>
  <c r="D78" i="3"/>
  <c r="D79" i="3"/>
  <c r="D80" i="3"/>
  <c r="D81" i="3"/>
  <c r="E81" i="3" s="1"/>
  <c r="D82" i="3"/>
  <c r="D83" i="3"/>
  <c r="D84" i="3"/>
  <c r="D85" i="3"/>
  <c r="E85" i="3" s="1"/>
  <c r="D86" i="3"/>
  <c r="E86" i="3" s="1"/>
  <c r="D87" i="3"/>
  <c r="D88" i="3"/>
  <c r="D89" i="3"/>
  <c r="D90" i="3"/>
  <c r="D91" i="3"/>
  <c r="D92" i="3"/>
  <c r="D93" i="3"/>
  <c r="D94" i="3"/>
  <c r="D95" i="3"/>
  <c r="D96" i="3"/>
  <c r="D97" i="3"/>
  <c r="D98" i="3"/>
  <c r="D3" i="3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3" i="5"/>
  <c r="G99" i="2"/>
  <c r="E3" i="2"/>
  <c r="D3" i="2"/>
  <c r="D100" i="2" s="1"/>
  <c r="G4" i="2"/>
  <c r="I3" i="5"/>
  <c r="I9" i="2"/>
  <c r="I11" i="2"/>
  <c r="I14" i="2"/>
  <c r="I22" i="2"/>
  <c r="I23" i="2"/>
  <c r="I24" i="2"/>
  <c r="I27" i="2"/>
  <c r="I34" i="2"/>
  <c r="I38" i="2"/>
  <c r="I39" i="2"/>
  <c r="I49" i="2"/>
  <c r="I50" i="2"/>
  <c r="I59" i="2"/>
  <c r="I60" i="2"/>
  <c r="I62" i="2"/>
  <c r="I63" i="2"/>
  <c r="I70" i="2"/>
  <c r="I71" i="2"/>
  <c r="I74" i="2"/>
  <c r="I75" i="2"/>
  <c r="I83" i="2"/>
  <c r="I86" i="2"/>
  <c r="I95" i="2"/>
  <c r="I96" i="2"/>
  <c r="I97" i="2"/>
  <c r="G14" i="2"/>
  <c r="L14" i="2" s="1"/>
  <c r="M14" i="2" s="1"/>
  <c r="G15" i="2"/>
  <c r="L15" i="2" s="1"/>
  <c r="G16" i="2"/>
  <c r="G18" i="2"/>
  <c r="L18" i="2" s="1"/>
  <c r="M18" i="2" s="1"/>
  <c r="G19" i="2"/>
  <c r="L19" i="2" s="1"/>
  <c r="G26" i="2"/>
  <c r="G27" i="2"/>
  <c r="L27" i="2" s="1"/>
  <c r="G28" i="2"/>
  <c r="G30" i="2"/>
  <c r="L30" i="2" s="1"/>
  <c r="G31" i="2"/>
  <c r="L31" i="2" s="1"/>
  <c r="G38" i="2"/>
  <c r="G39" i="2"/>
  <c r="L39" i="2" s="1"/>
  <c r="G40" i="2"/>
  <c r="L40" i="2" s="1"/>
  <c r="M40" i="2" s="1"/>
  <c r="G42" i="2"/>
  <c r="L42" i="2" s="1"/>
  <c r="G43" i="2"/>
  <c r="L43" i="2" s="1"/>
  <c r="M43" i="2" s="1"/>
  <c r="G50" i="2"/>
  <c r="L50" i="2" s="1"/>
  <c r="G51" i="2"/>
  <c r="G52" i="2"/>
  <c r="G54" i="2"/>
  <c r="L54" i="2" s="1"/>
  <c r="M54" i="2" s="1"/>
  <c r="G55" i="2"/>
  <c r="L55" i="2" s="1"/>
  <c r="M55" i="2" s="1"/>
  <c r="G62" i="2"/>
  <c r="G63" i="2"/>
  <c r="L63" i="2" s="1"/>
  <c r="G64" i="2"/>
  <c r="G66" i="2"/>
  <c r="L66" i="2" s="1"/>
  <c r="G67" i="2"/>
  <c r="L67" i="2" s="1"/>
  <c r="G74" i="2"/>
  <c r="G75" i="2"/>
  <c r="L75" i="2" s="1"/>
  <c r="G76" i="2"/>
  <c r="L76" i="2" s="1"/>
  <c r="G78" i="2"/>
  <c r="L78" i="2" s="1"/>
  <c r="G79" i="2"/>
  <c r="L79" i="2" s="1"/>
  <c r="G86" i="2"/>
  <c r="L86" i="2" s="1"/>
  <c r="G87" i="2"/>
  <c r="L87" i="2" s="1"/>
  <c r="G88" i="2"/>
  <c r="L88" i="2" s="1"/>
  <c r="G90" i="2"/>
  <c r="L90" i="2" s="1"/>
  <c r="G91" i="2"/>
  <c r="L91" i="2" s="1"/>
  <c r="G98" i="2"/>
  <c r="L98" i="2" s="1"/>
  <c r="L4" i="2"/>
  <c r="F99" i="2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3" i="3"/>
  <c r="G100" i="3"/>
  <c r="H100" i="3"/>
  <c r="I100" i="3"/>
  <c r="A4" i="3"/>
  <c r="E4" i="3"/>
  <c r="F4" i="3"/>
  <c r="J4" i="3"/>
  <c r="A5" i="3"/>
  <c r="F5" i="3"/>
  <c r="J5" i="3"/>
  <c r="A6" i="3"/>
  <c r="B6" i="3"/>
  <c r="C6" i="3"/>
  <c r="F6" i="3"/>
  <c r="K6" i="3" s="1"/>
  <c r="J6" i="3"/>
  <c r="A7" i="3"/>
  <c r="F7" i="3"/>
  <c r="J7" i="3"/>
  <c r="A8" i="3"/>
  <c r="B8" i="3"/>
  <c r="C8" i="3"/>
  <c r="K8" i="3" s="1"/>
  <c r="E8" i="3"/>
  <c r="F8" i="3"/>
  <c r="J8" i="3"/>
  <c r="A9" i="3"/>
  <c r="C9" i="3"/>
  <c r="F9" i="3"/>
  <c r="J9" i="3"/>
  <c r="A10" i="3"/>
  <c r="B10" i="3"/>
  <c r="C10" i="3"/>
  <c r="F10" i="3"/>
  <c r="J10" i="3"/>
  <c r="A11" i="3"/>
  <c r="C11" i="3"/>
  <c r="K11" i="3" s="1"/>
  <c r="F11" i="3"/>
  <c r="J11" i="3"/>
  <c r="A12" i="3"/>
  <c r="F12" i="3"/>
  <c r="J12" i="3"/>
  <c r="A13" i="3"/>
  <c r="B13" i="3"/>
  <c r="C13" i="3"/>
  <c r="F13" i="3"/>
  <c r="J13" i="3"/>
  <c r="A14" i="3"/>
  <c r="F14" i="3"/>
  <c r="J14" i="3"/>
  <c r="A15" i="3"/>
  <c r="F15" i="3"/>
  <c r="J15" i="3"/>
  <c r="A16" i="3"/>
  <c r="F16" i="3"/>
  <c r="J16" i="3"/>
  <c r="A17" i="3"/>
  <c r="B17" i="3"/>
  <c r="F17" i="3"/>
  <c r="J17" i="3"/>
  <c r="A18" i="3"/>
  <c r="F18" i="3"/>
  <c r="J18" i="3"/>
  <c r="A19" i="3"/>
  <c r="F19" i="3"/>
  <c r="J19" i="3"/>
  <c r="A20" i="3"/>
  <c r="F20" i="3"/>
  <c r="J20" i="3"/>
  <c r="A21" i="3"/>
  <c r="B21" i="3"/>
  <c r="C21" i="3"/>
  <c r="F21" i="3"/>
  <c r="J21" i="3"/>
  <c r="A22" i="3"/>
  <c r="F22" i="3"/>
  <c r="J22" i="3"/>
  <c r="A23" i="3"/>
  <c r="B23" i="3"/>
  <c r="C23" i="3"/>
  <c r="F23" i="3"/>
  <c r="J23" i="3"/>
  <c r="A24" i="3"/>
  <c r="F24" i="3"/>
  <c r="J24" i="3"/>
  <c r="A25" i="3"/>
  <c r="B25" i="3"/>
  <c r="C25" i="3"/>
  <c r="F25" i="3"/>
  <c r="J25" i="3"/>
  <c r="A26" i="3"/>
  <c r="F26" i="3"/>
  <c r="J26" i="3"/>
  <c r="A27" i="3"/>
  <c r="B27" i="3"/>
  <c r="F27" i="3"/>
  <c r="J27" i="3"/>
  <c r="A28" i="3"/>
  <c r="B28" i="3"/>
  <c r="C28" i="3"/>
  <c r="K28" i="3" s="1"/>
  <c r="E28" i="3"/>
  <c r="F28" i="3"/>
  <c r="J28" i="3"/>
  <c r="A29" i="3"/>
  <c r="F29" i="3"/>
  <c r="J29" i="3"/>
  <c r="A30" i="3"/>
  <c r="E30" i="3"/>
  <c r="F30" i="3"/>
  <c r="J30" i="3"/>
  <c r="A31" i="3"/>
  <c r="F31" i="3"/>
  <c r="J31" i="3"/>
  <c r="A32" i="3"/>
  <c r="B32" i="3"/>
  <c r="C32" i="3"/>
  <c r="F32" i="3"/>
  <c r="J32" i="3"/>
  <c r="A33" i="3"/>
  <c r="F33" i="3"/>
  <c r="J33" i="3"/>
  <c r="A34" i="3"/>
  <c r="B34" i="3"/>
  <c r="C34" i="3"/>
  <c r="F34" i="3"/>
  <c r="J34" i="3"/>
  <c r="A35" i="3"/>
  <c r="F35" i="3"/>
  <c r="J35" i="3"/>
  <c r="A36" i="3"/>
  <c r="B36" i="3"/>
  <c r="F36" i="3"/>
  <c r="J36" i="3"/>
  <c r="A37" i="3"/>
  <c r="F37" i="3"/>
  <c r="J37" i="3"/>
  <c r="A38" i="3"/>
  <c r="B38" i="3"/>
  <c r="C38" i="3"/>
  <c r="F38" i="3"/>
  <c r="J38" i="3"/>
  <c r="A39" i="3"/>
  <c r="F39" i="3"/>
  <c r="J39" i="3"/>
  <c r="A40" i="3"/>
  <c r="C40" i="3"/>
  <c r="E40" i="3"/>
  <c r="F40" i="3"/>
  <c r="J40" i="3"/>
  <c r="A41" i="3"/>
  <c r="F41" i="3"/>
  <c r="J41" i="3"/>
  <c r="A42" i="3"/>
  <c r="B42" i="3"/>
  <c r="F42" i="3"/>
  <c r="J42" i="3"/>
  <c r="A43" i="3"/>
  <c r="F43" i="3"/>
  <c r="J43" i="3"/>
  <c r="A44" i="3"/>
  <c r="B44" i="3"/>
  <c r="C44" i="3"/>
  <c r="K44" i="3" s="1"/>
  <c r="F44" i="3"/>
  <c r="J44" i="3"/>
  <c r="A45" i="3"/>
  <c r="F45" i="3"/>
  <c r="J45" i="3"/>
  <c r="A46" i="3"/>
  <c r="C46" i="3"/>
  <c r="F46" i="3"/>
  <c r="J46" i="3"/>
  <c r="A47" i="3"/>
  <c r="F47" i="3"/>
  <c r="J47" i="3"/>
  <c r="A48" i="3"/>
  <c r="B48" i="3"/>
  <c r="C48" i="3"/>
  <c r="F48" i="3"/>
  <c r="K48" i="3" s="1"/>
  <c r="J48" i="3"/>
  <c r="A49" i="3"/>
  <c r="B49" i="3"/>
  <c r="C49" i="3"/>
  <c r="F49" i="3"/>
  <c r="J49" i="3"/>
  <c r="A50" i="3"/>
  <c r="F50" i="3"/>
  <c r="J50" i="3"/>
  <c r="A51" i="3"/>
  <c r="F51" i="3"/>
  <c r="J51" i="3"/>
  <c r="A52" i="3"/>
  <c r="B52" i="3"/>
  <c r="F52" i="3"/>
  <c r="J52" i="3"/>
  <c r="A53" i="3"/>
  <c r="B53" i="3"/>
  <c r="C53" i="3"/>
  <c r="K53" i="3" s="1"/>
  <c r="F53" i="3"/>
  <c r="J53" i="3"/>
  <c r="A54" i="3"/>
  <c r="B54" i="3"/>
  <c r="F54" i="3"/>
  <c r="J54" i="3"/>
  <c r="A55" i="3"/>
  <c r="C55" i="3"/>
  <c r="F55" i="3"/>
  <c r="J55" i="3"/>
  <c r="A56" i="3"/>
  <c r="F56" i="3"/>
  <c r="J56" i="3"/>
  <c r="A57" i="3"/>
  <c r="F57" i="3"/>
  <c r="J57" i="3"/>
  <c r="A58" i="3"/>
  <c r="F58" i="3"/>
  <c r="J58" i="3"/>
  <c r="A59" i="3"/>
  <c r="B59" i="3"/>
  <c r="C59" i="3"/>
  <c r="K59" i="3" s="1"/>
  <c r="F59" i="3"/>
  <c r="J59" i="3"/>
  <c r="A60" i="3"/>
  <c r="F60" i="3"/>
  <c r="J60" i="3"/>
  <c r="A61" i="3"/>
  <c r="F61" i="3"/>
  <c r="J61" i="3"/>
  <c r="A62" i="3"/>
  <c r="F62" i="3"/>
  <c r="J62" i="3"/>
  <c r="A63" i="3"/>
  <c r="B63" i="3"/>
  <c r="C63" i="3"/>
  <c r="F63" i="3"/>
  <c r="J63" i="3"/>
  <c r="A64" i="3"/>
  <c r="F64" i="3"/>
  <c r="J64" i="3"/>
  <c r="A65" i="3"/>
  <c r="B65" i="3"/>
  <c r="C65" i="3"/>
  <c r="E65" i="3"/>
  <c r="F65" i="3"/>
  <c r="J65" i="3"/>
  <c r="A66" i="3"/>
  <c r="F66" i="3"/>
  <c r="J66" i="3"/>
  <c r="A67" i="3"/>
  <c r="B67" i="3"/>
  <c r="F67" i="3"/>
  <c r="J67" i="3"/>
  <c r="A68" i="3"/>
  <c r="F68" i="3"/>
  <c r="J68" i="3"/>
  <c r="A69" i="3"/>
  <c r="B69" i="3"/>
  <c r="C69" i="3"/>
  <c r="F69" i="3"/>
  <c r="J69" i="3"/>
  <c r="A70" i="3"/>
  <c r="F70" i="3"/>
  <c r="J70" i="3"/>
  <c r="A71" i="3"/>
  <c r="C71" i="3"/>
  <c r="F71" i="3"/>
  <c r="J71" i="3"/>
  <c r="A72" i="3"/>
  <c r="F72" i="3"/>
  <c r="J72" i="3"/>
  <c r="A73" i="3"/>
  <c r="F73" i="3"/>
  <c r="J73" i="3"/>
  <c r="A74" i="3"/>
  <c r="F74" i="3"/>
  <c r="J74" i="3"/>
  <c r="A75" i="3"/>
  <c r="B75" i="3"/>
  <c r="C75" i="3"/>
  <c r="F75" i="3"/>
  <c r="J75" i="3"/>
  <c r="A76" i="3"/>
  <c r="F76" i="3"/>
  <c r="J76" i="3"/>
  <c r="A77" i="3"/>
  <c r="E77" i="3"/>
  <c r="F77" i="3"/>
  <c r="J77" i="3"/>
  <c r="A78" i="3"/>
  <c r="F78" i="3"/>
  <c r="J78" i="3"/>
  <c r="A79" i="3"/>
  <c r="B79" i="3"/>
  <c r="C79" i="3"/>
  <c r="F79" i="3"/>
  <c r="K79" i="3" s="1"/>
  <c r="J79" i="3"/>
  <c r="A80" i="3"/>
  <c r="F80" i="3"/>
  <c r="J80" i="3"/>
  <c r="A81" i="3"/>
  <c r="C81" i="3"/>
  <c r="F81" i="3"/>
  <c r="J81" i="3"/>
  <c r="A82" i="3"/>
  <c r="F82" i="3"/>
  <c r="J82" i="3"/>
  <c r="A83" i="3"/>
  <c r="F83" i="3"/>
  <c r="J83" i="3"/>
  <c r="A84" i="3"/>
  <c r="F84" i="3"/>
  <c r="J84" i="3"/>
  <c r="A85" i="3"/>
  <c r="B85" i="3"/>
  <c r="C85" i="3"/>
  <c r="K85" i="3" s="1"/>
  <c r="F85" i="3"/>
  <c r="J85" i="3"/>
  <c r="A86" i="3"/>
  <c r="F86" i="3"/>
  <c r="J86" i="3"/>
  <c r="A87" i="3"/>
  <c r="F87" i="3"/>
  <c r="J87" i="3"/>
  <c r="A88" i="3"/>
  <c r="F88" i="3"/>
  <c r="J88" i="3"/>
  <c r="A89" i="3"/>
  <c r="F89" i="3"/>
  <c r="J89" i="3"/>
  <c r="A90" i="3"/>
  <c r="B90" i="3"/>
  <c r="C90" i="3"/>
  <c r="F90" i="3"/>
  <c r="J90" i="3"/>
  <c r="A91" i="3"/>
  <c r="F91" i="3"/>
  <c r="J91" i="3"/>
  <c r="A92" i="3"/>
  <c r="B92" i="3"/>
  <c r="E92" i="3"/>
  <c r="F92" i="3"/>
  <c r="J92" i="3"/>
  <c r="A93" i="3"/>
  <c r="F93" i="3"/>
  <c r="J93" i="3"/>
  <c r="A94" i="3"/>
  <c r="B94" i="3"/>
  <c r="F94" i="3"/>
  <c r="J94" i="3"/>
  <c r="A95" i="3"/>
  <c r="F95" i="3"/>
  <c r="J95" i="3"/>
  <c r="A96" i="3"/>
  <c r="B96" i="3"/>
  <c r="C96" i="3"/>
  <c r="E96" i="3"/>
  <c r="F96" i="3"/>
  <c r="J96" i="3"/>
  <c r="A97" i="3"/>
  <c r="F97" i="3"/>
  <c r="J97" i="3"/>
  <c r="A98" i="3"/>
  <c r="B98" i="3"/>
  <c r="F98" i="3"/>
  <c r="J98" i="3"/>
  <c r="J3" i="3"/>
  <c r="F3" i="3"/>
  <c r="A3" i="3"/>
  <c r="K4" i="2"/>
  <c r="K5" i="2" s="1"/>
  <c r="I5" i="5" s="1"/>
  <c r="B4" i="2"/>
  <c r="C4" i="2"/>
  <c r="B4" i="3" s="1"/>
  <c r="D4" i="2"/>
  <c r="I4" i="2" s="1"/>
  <c r="E4" i="2"/>
  <c r="F4" i="2"/>
  <c r="H4" i="2"/>
  <c r="Y4" i="2"/>
  <c r="Z4" i="2"/>
  <c r="AA4" i="2"/>
  <c r="B5" i="2"/>
  <c r="C5" i="2"/>
  <c r="B5" i="3" s="1"/>
  <c r="D5" i="2"/>
  <c r="I5" i="2" s="1"/>
  <c r="E5" i="2"/>
  <c r="F5" i="2"/>
  <c r="E5" i="3" s="1"/>
  <c r="H5" i="2"/>
  <c r="Y5" i="2"/>
  <c r="Z5" i="2"/>
  <c r="AA5" i="2"/>
  <c r="B6" i="2"/>
  <c r="C6" i="2"/>
  <c r="D6" i="2"/>
  <c r="I6" i="2" s="1"/>
  <c r="E6" i="2"/>
  <c r="F6" i="2"/>
  <c r="E6" i="3" s="1"/>
  <c r="H6" i="2"/>
  <c r="Y6" i="2"/>
  <c r="Z6" i="2"/>
  <c r="AA6" i="2"/>
  <c r="B7" i="2"/>
  <c r="C7" i="2"/>
  <c r="B7" i="3" s="1"/>
  <c r="D7" i="2"/>
  <c r="C7" i="3" s="1"/>
  <c r="L7" i="3" s="1"/>
  <c r="E7" i="2"/>
  <c r="F7" i="2"/>
  <c r="E7" i="3" s="1"/>
  <c r="H7" i="2"/>
  <c r="Y7" i="2"/>
  <c r="Z7" i="2"/>
  <c r="AA7" i="2"/>
  <c r="B8" i="2"/>
  <c r="C8" i="2"/>
  <c r="D8" i="2"/>
  <c r="I8" i="2" s="1"/>
  <c r="E8" i="2"/>
  <c r="F8" i="2"/>
  <c r="H8" i="2"/>
  <c r="Y8" i="2"/>
  <c r="Z8" i="2"/>
  <c r="AA8" i="2"/>
  <c r="B9" i="2"/>
  <c r="C9" i="2"/>
  <c r="B9" i="3" s="1"/>
  <c r="D9" i="2"/>
  <c r="E9" i="2"/>
  <c r="F9" i="2"/>
  <c r="H9" i="2"/>
  <c r="Y9" i="2"/>
  <c r="Z9" i="2"/>
  <c r="AA9" i="2"/>
  <c r="B10" i="2"/>
  <c r="C10" i="2"/>
  <c r="D10" i="2"/>
  <c r="I10" i="2" s="1"/>
  <c r="E10" i="2"/>
  <c r="F10" i="2"/>
  <c r="E10" i="3" s="1"/>
  <c r="H10" i="2"/>
  <c r="Y10" i="2"/>
  <c r="Z10" i="2"/>
  <c r="AA10" i="2"/>
  <c r="B11" i="2"/>
  <c r="C11" i="2"/>
  <c r="B11" i="3" s="1"/>
  <c r="D11" i="2"/>
  <c r="E11" i="2"/>
  <c r="F11" i="2"/>
  <c r="H11" i="2"/>
  <c r="Y11" i="2"/>
  <c r="Z11" i="2"/>
  <c r="AA11" i="2"/>
  <c r="B12" i="2"/>
  <c r="C12" i="2"/>
  <c r="B12" i="3" s="1"/>
  <c r="D12" i="2"/>
  <c r="C12" i="3" s="1"/>
  <c r="K12" i="3" s="1"/>
  <c r="E12" i="2"/>
  <c r="F12" i="2"/>
  <c r="H12" i="2"/>
  <c r="Y12" i="2"/>
  <c r="Z12" i="2"/>
  <c r="AA12" i="2"/>
  <c r="B13" i="2"/>
  <c r="C13" i="2"/>
  <c r="D13" i="2"/>
  <c r="E13" i="2"/>
  <c r="I13" i="2" s="1"/>
  <c r="F13" i="2"/>
  <c r="H13" i="2"/>
  <c r="Y13" i="2"/>
  <c r="Z13" i="2"/>
  <c r="AA13" i="2"/>
  <c r="B14" i="2"/>
  <c r="C14" i="2"/>
  <c r="B14" i="3" s="1"/>
  <c r="D14" i="2"/>
  <c r="C14" i="3" s="1"/>
  <c r="E14" i="2"/>
  <c r="F14" i="2"/>
  <c r="H14" i="2"/>
  <c r="Y14" i="2"/>
  <c r="Z14" i="2"/>
  <c r="AA14" i="2"/>
  <c r="B15" i="2"/>
  <c r="C15" i="2"/>
  <c r="B15" i="3" s="1"/>
  <c r="D15" i="2"/>
  <c r="C15" i="3" s="1"/>
  <c r="L15" i="3" s="1"/>
  <c r="E15" i="2"/>
  <c r="F15" i="2"/>
  <c r="H15" i="2"/>
  <c r="Y15" i="2"/>
  <c r="Z15" i="2"/>
  <c r="AA15" i="2"/>
  <c r="B16" i="2"/>
  <c r="C16" i="2"/>
  <c r="B16" i="3" s="1"/>
  <c r="D16" i="2"/>
  <c r="I16" i="2" s="1"/>
  <c r="E16" i="2"/>
  <c r="F16" i="2"/>
  <c r="E16" i="3" s="1"/>
  <c r="H16" i="2"/>
  <c r="Y16" i="2"/>
  <c r="Z16" i="2"/>
  <c r="AA16" i="2"/>
  <c r="B17" i="2"/>
  <c r="C17" i="2"/>
  <c r="D17" i="2"/>
  <c r="I17" i="2" s="1"/>
  <c r="E17" i="2"/>
  <c r="F17" i="2"/>
  <c r="E17" i="3" s="1"/>
  <c r="H17" i="2"/>
  <c r="Y17" i="2"/>
  <c r="Z17" i="2"/>
  <c r="AA17" i="2"/>
  <c r="B18" i="2"/>
  <c r="C18" i="2"/>
  <c r="B18" i="3" s="1"/>
  <c r="D18" i="2"/>
  <c r="I18" i="2" s="1"/>
  <c r="E18" i="2"/>
  <c r="F18" i="2"/>
  <c r="E18" i="3" s="1"/>
  <c r="H18" i="2"/>
  <c r="Y18" i="2"/>
  <c r="Z18" i="2"/>
  <c r="AA18" i="2"/>
  <c r="B19" i="2"/>
  <c r="C19" i="2"/>
  <c r="B19" i="3" s="1"/>
  <c r="D19" i="2"/>
  <c r="I19" i="2" s="1"/>
  <c r="E19" i="2"/>
  <c r="F19" i="2"/>
  <c r="H19" i="2"/>
  <c r="Y19" i="2"/>
  <c r="Z19" i="2"/>
  <c r="AA19" i="2"/>
  <c r="B20" i="2"/>
  <c r="C20" i="2"/>
  <c r="B20" i="3" s="1"/>
  <c r="D20" i="2"/>
  <c r="I20" i="2" s="1"/>
  <c r="E20" i="2"/>
  <c r="F20" i="2"/>
  <c r="H20" i="2"/>
  <c r="Y20" i="2"/>
  <c r="Z20" i="2"/>
  <c r="AA20" i="2"/>
  <c r="B21" i="2"/>
  <c r="C21" i="2"/>
  <c r="D21" i="2"/>
  <c r="I21" i="2" s="1"/>
  <c r="E21" i="2"/>
  <c r="F21" i="2"/>
  <c r="H21" i="2"/>
  <c r="Y21" i="2"/>
  <c r="Z21" i="2"/>
  <c r="AA21" i="2"/>
  <c r="B22" i="2"/>
  <c r="C22" i="2"/>
  <c r="B22" i="3" s="1"/>
  <c r="D22" i="2"/>
  <c r="C22" i="3" s="1"/>
  <c r="E22" i="2"/>
  <c r="F22" i="2"/>
  <c r="E22" i="3" s="1"/>
  <c r="H22" i="2"/>
  <c r="Y22" i="2"/>
  <c r="Z22" i="2"/>
  <c r="AA22" i="2"/>
  <c r="B23" i="2"/>
  <c r="C23" i="2"/>
  <c r="D23" i="2"/>
  <c r="E23" i="2"/>
  <c r="F23" i="2"/>
  <c r="H23" i="2"/>
  <c r="Y23" i="2"/>
  <c r="Z23" i="2"/>
  <c r="AA23" i="2"/>
  <c r="B24" i="2"/>
  <c r="C24" i="2"/>
  <c r="B24" i="3" s="1"/>
  <c r="D24" i="2"/>
  <c r="C24" i="3" s="1"/>
  <c r="E24" i="2"/>
  <c r="F24" i="2"/>
  <c r="H24" i="2"/>
  <c r="Y24" i="2"/>
  <c r="Z24" i="2"/>
  <c r="AA24" i="2"/>
  <c r="B25" i="2"/>
  <c r="C25" i="2"/>
  <c r="D25" i="2"/>
  <c r="I25" i="2" s="1"/>
  <c r="E25" i="2"/>
  <c r="F25" i="2"/>
  <c r="H25" i="2"/>
  <c r="Y25" i="2"/>
  <c r="Z25" i="2"/>
  <c r="AA25" i="2"/>
  <c r="B26" i="2"/>
  <c r="C26" i="2"/>
  <c r="B26" i="3" s="1"/>
  <c r="D26" i="2"/>
  <c r="C26" i="3" s="1"/>
  <c r="E26" i="2"/>
  <c r="F26" i="2"/>
  <c r="H26" i="2"/>
  <c r="L26" i="2"/>
  <c r="M26" i="2" s="1"/>
  <c r="Y26" i="2"/>
  <c r="Z26" i="2"/>
  <c r="AA26" i="2"/>
  <c r="B27" i="2"/>
  <c r="C27" i="2"/>
  <c r="D27" i="2"/>
  <c r="C27" i="3" s="1"/>
  <c r="L27" i="3" s="1"/>
  <c r="E27" i="2"/>
  <c r="F27" i="2"/>
  <c r="H27" i="2"/>
  <c r="Y27" i="2"/>
  <c r="Z27" i="2"/>
  <c r="AA27" i="2"/>
  <c r="B28" i="2"/>
  <c r="C28" i="2"/>
  <c r="D28" i="2"/>
  <c r="I28" i="2" s="1"/>
  <c r="E28" i="2"/>
  <c r="F28" i="2"/>
  <c r="L28" i="2"/>
  <c r="H28" i="2"/>
  <c r="Y28" i="2"/>
  <c r="Z28" i="2"/>
  <c r="AA28" i="2"/>
  <c r="B29" i="2"/>
  <c r="C29" i="2"/>
  <c r="B29" i="3" s="1"/>
  <c r="D29" i="2"/>
  <c r="I29" i="2" s="1"/>
  <c r="E29" i="2"/>
  <c r="F29" i="2"/>
  <c r="E29" i="3" s="1"/>
  <c r="H29" i="2"/>
  <c r="Y29" i="2"/>
  <c r="Z29" i="2"/>
  <c r="AA29" i="2"/>
  <c r="B30" i="2"/>
  <c r="C30" i="2"/>
  <c r="B30" i="3" s="1"/>
  <c r="D30" i="2"/>
  <c r="I30" i="2" s="1"/>
  <c r="E30" i="2"/>
  <c r="F30" i="2"/>
  <c r="H30" i="2"/>
  <c r="Y30" i="2"/>
  <c r="Z30" i="2"/>
  <c r="AA30" i="2"/>
  <c r="B31" i="2"/>
  <c r="C31" i="2"/>
  <c r="B31" i="3" s="1"/>
  <c r="D31" i="2"/>
  <c r="C31" i="3" s="1"/>
  <c r="L31" i="3" s="1"/>
  <c r="E31" i="2"/>
  <c r="F31" i="2"/>
  <c r="E31" i="3" s="1"/>
  <c r="H31" i="2"/>
  <c r="Y31" i="2"/>
  <c r="Z31" i="2"/>
  <c r="AA31" i="2"/>
  <c r="B32" i="2"/>
  <c r="C32" i="2"/>
  <c r="D32" i="2"/>
  <c r="I32" i="2" s="1"/>
  <c r="E32" i="2"/>
  <c r="F32" i="2"/>
  <c r="E32" i="3" s="1"/>
  <c r="H32" i="2"/>
  <c r="Y32" i="2"/>
  <c r="Z32" i="2"/>
  <c r="AA32" i="2"/>
  <c r="B33" i="2"/>
  <c r="C33" i="2"/>
  <c r="B33" i="3" s="1"/>
  <c r="D33" i="2"/>
  <c r="C33" i="3" s="1"/>
  <c r="E33" i="2"/>
  <c r="F33" i="2"/>
  <c r="H33" i="2"/>
  <c r="Y33" i="2"/>
  <c r="Z33" i="2"/>
  <c r="AA33" i="2"/>
  <c r="B34" i="2"/>
  <c r="C34" i="2"/>
  <c r="D34" i="2"/>
  <c r="E34" i="2"/>
  <c r="F34" i="2"/>
  <c r="H34" i="2"/>
  <c r="Y34" i="2"/>
  <c r="Z34" i="2"/>
  <c r="AA34" i="2"/>
  <c r="B35" i="2"/>
  <c r="C35" i="2"/>
  <c r="B35" i="3" s="1"/>
  <c r="D35" i="2"/>
  <c r="C35" i="3" s="1"/>
  <c r="K35" i="3" s="1"/>
  <c r="E35" i="2"/>
  <c r="F35" i="2"/>
  <c r="E35" i="3" s="1"/>
  <c r="H35" i="2"/>
  <c r="Y35" i="2"/>
  <c r="Z35" i="2"/>
  <c r="AA35" i="2"/>
  <c r="B36" i="2"/>
  <c r="C36" i="2"/>
  <c r="D36" i="2"/>
  <c r="I36" i="2" s="1"/>
  <c r="E36" i="2"/>
  <c r="F36" i="2"/>
  <c r="H36" i="2"/>
  <c r="Y36" i="2"/>
  <c r="Z36" i="2"/>
  <c r="AA36" i="2"/>
  <c r="B37" i="2"/>
  <c r="C37" i="2"/>
  <c r="B37" i="3" s="1"/>
  <c r="D37" i="2"/>
  <c r="C37" i="3" s="1"/>
  <c r="K37" i="3" s="1"/>
  <c r="E37" i="2"/>
  <c r="F37" i="2"/>
  <c r="H37" i="2"/>
  <c r="Y37" i="2"/>
  <c r="Z37" i="2"/>
  <c r="AA37" i="2"/>
  <c r="B38" i="2"/>
  <c r="C38" i="2"/>
  <c r="D38" i="2"/>
  <c r="E38" i="2"/>
  <c r="L38" i="2" s="1"/>
  <c r="F38" i="2"/>
  <c r="H38" i="2"/>
  <c r="Y38" i="2"/>
  <c r="Z38" i="2"/>
  <c r="AA38" i="2"/>
  <c r="B39" i="2"/>
  <c r="C39" i="2"/>
  <c r="B39" i="3" s="1"/>
  <c r="D39" i="2"/>
  <c r="C39" i="3" s="1"/>
  <c r="E39" i="2"/>
  <c r="F39" i="2"/>
  <c r="H39" i="2"/>
  <c r="Y39" i="2"/>
  <c r="Z39" i="2"/>
  <c r="AA39" i="2"/>
  <c r="B40" i="2"/>
  <c r="C40" i="2"/>
  <c r="B40" i="3" s="1"/>
  <c r="D40" i="2"/>
  <c r="I40" i="2" s="1"/>
  <c r="E40" i="2"/>
  <c r="F40" i="2"/>
  <c r="H40" i="2"/>
  <c r="Y40" i="2"/>
  <c r="Z40" i="2"/>
  <c r="AA40" i="2"/>
  <c r="B41" i="2"/>
  <c r="C41" i="2"/>
  <c r="B41" i="3" s="1"/>
  <c r="D41" i="2"/>
  <c r="I41" i="2" s="1"/>
  <c r="E41" i="2"/>
  <c r="F41" i="2"/>
  <c r="E41" i="3" s="1"/>
  <c r="H41" i="2"/>
  <c r="Y41" i="2"/>
  <c r="Z41" i="2"/>
  <c r="AA41" i="2"/>
  <c r="B42" i="2"/>
  <c r="C42" i="2"/>
  <c r="D42" i="2"/>
  <c r="I42" i="2" s="1"/>
  <c r="E42" i="2"/>
  <c r="F42" i="2"/>
  <c r="H42" i="2"/>
  <c r="Y42" i="2"/>
  <c r="Z42" i="2"/>
  <c r="AA42" i="2"/>
  <c r="B43" i="2"/>
  <c r="C43" i="2"/>
  <c r="B43" i="3" s="1"/>
  <c r="D43" i="2"/>
  <c r="C43" i="3" s="1"/>
  <c r="E43" i="2"/>
  <c r="F43" i="2"/>
  <c r="E43" i="3" s="1"/>
  <c r="H43" i="2"/>
  <c r="Y43" i="2"/>
  <c r="Z43" i="2"/>
  <c r="AA43" i="2"/>
  <c r="B44" i="2"/>
  <c r="C44" i="2"/>
  <c r="D44" i="2"/>
  <c r="I44" i="2" s="1"/>
  <c r="E44" i="2"/>
  <c r="F44" i="2"/>
  <c r="H44" i="2"/>
  <c r="Y44" i="2"/>
  <c r="Z44" i="2"/>
  <c r="AA44" i="2"/>
  <c r="B45" i="2"/>
  <c r="C45" i="2"/>
  <c r="B45" i="3" s="1"/>
  <c r="D45" i="2"/>
  <c r="C45" i="3" s="1"/>
  <c r="E45" i="2"/>
  <c r="F45" i="2"/>
  <c r="H45" i="2"/>
  <c r="Y45" i="2"/>
  <c r="Z45" i="2"/>
  <c r="AA45" i="2"/>
  <c r="B46" i="2"/>
  <c r="C46" i="2"/>
  <c r="B46" i="3" s="1"/>
  <c r="D46" i="2"/>
  <c r="I46" i="2" s="1"/>
  <c r="E46" i="2"/>
  <c r="F46" i="2"/>
  <c r="H46" i="2"/>
  <c r="Y46" i="2"/>
  <c r="Z46" i="2"/>
  <c r="AA46" i="2"/>
  <c r="B47" i="2"/>
  <c r="C47" i="2"/>
  <c r="B47" i="3" s="1"/>
  <c r="D47" i="2"/>
  <c r="I47" i="2" s="1"/>
  <c r="E47" i="2"/>
  <c r="F47" i="2"/>
  <c r="H47" i="2"/>
  <c r="Y47" i="2"/>
  <c r="Z47" i="2"/>
  <c r="AA47" i="2"/>
  <c r="B48" i="2"/>
  <c r="C48" i="2"/>
  <c r="D48" i="2"/>
  <c r="I48" i="2" s="1"/>
  <c r="E48" i="2"/>
  <c r="F48" i="2"/>
  <c r="H48" i="2"/>
  <c r="Y48" i="2"/>
  <c r="Z48" i="2"/>
  <c r="AA48" i="2"/>
  <c r="B49" i="2"/>
  <c r="C49" i="2"/>
  <c r="D49" i="2"/>
  <c r="E49" i="2"/>
  <c r="F49" i="2"/>
  <c r="H49" i="2"/>
  <c r="Y49" i="2"/>
  <c r="Z49" i="2"/>
  <c r="AA49" i="2"/>
  <c r="B50" i="2"/>
  <c r="C50" i="2"/>
  <c r="B50" i="3" s="1"/>
  <c r="D50" i="2"/>
  <c r="C50" i="3" s="1"/>
  <c r="E50" i="2"/>
  <c r="F50" i="2"/>
  <c r="H50" i="2"/>
  <c r="Y50" i="2"/>
  <c r="Z50" i="2"/>
  <c r="AA50" i="2"/>
  <c r="B51" i="2"/>
  <c r="C51" i="2"/>
  <c r="B51" i="3" s="1"/>
  <c r="D51" i="2"/>
  <c r="C51" i="3" s="1"/>
  <c r="K51" i="3" s="1"/>
  <c r="E51" i="2"/>
  <c r="I51" i="2" s="1"/>
  <c r="F51" i="2"/>
  <c r="H51" i="2"/>
  <c r="Y51" i="2"/>
  <c r="Z51" i="2"/>
  <c r="AA51" i="2"/>
  <c r="B52" i="2"/>
  <c r="C52" i="2"/>
  <c r="D52" i="2"/>
  <c r="I52" i="2" s="1"/>
  <c r="E52" i="2"/>
  <c r="F52" i="2"/>
  <c r="E52" i="3" s="1"/>
  <c r="H52" i="2"/>
  <c r="L52" i="2"/>
  <c r="M52" i="2" s="1"/>
  <c r="Y52" i="2"/>
  <c r="Z52" i="2"/>
  <c r="AA52" i="2"/>
  <c r="B53" i="2"/>
  <c r="C53" i="2"/>
  <c r="D53" i="2"/>
  <c r="I53" i="2" s="1"/>
  <c r="E53" i="2"/>
  <c r="F53" i="2"/>
  <c r="E53" i="3" s="1"/>
  <c r="H53" i="2"/>
  <c r="Y53" i="2"/>
  <c r="Z53" i="2"/>
  <c r="AA53" i="2"/>
  <c r="B54" i="2"/>
  <c r="C54" i="2"/>
  <c r="D54" i="2"/>
  <c r="C54" i="3" s="1"/>
  <c r="E54" i="2"/>
  <c r="F54" i="2"/>
  <c r="E54" i="3" s="1"/>
  <c r="H54" i="2"/>
  <c r="Y54" i="2"/>
  <c r="Z54" i="2"/>
  <c r="AA54" i="2"/>
  <c r="B55" i="2"/>
  <c r="C55" i="2"/>
  <c r="B55" i="3" s="1"/>
  <c r="D55" i="2"/>
  <c r="I55" i="2" s="1"/>
  <c r="E55" i="2"/>
  <c r="F55" i="2"/>
  <c r="H55" i="2"/>
  <c r="Y55" i="2"/>
  <c r="Z55" i="2"/>
  <c r="AA55" i="2"/>
  <c r="B56" i="2"/>
  <c r="C56" i="2"/>
  <c r="B56" i="3" s="1"/>
  <c r="D56" i="2"/>
  <c r="C56" i="3" s="1"/>
  <c r="K56" i="3" s="1"/>
  <c r="E56" i="2"/>
  <c r="F56" i="2"/>
  <c r="E56" i="3" s="1"/>
  <c r="H56" i="2"/>
  <c r="Y56" i="2"/>
  <c r="Z56" i="2"/>
  <c r="AA56" i="2"/>
  <c r="B57" i="2"/>
  <c r="C57" i="2"/>
  <c r="B57" i="3" s="1"/>
  <c r="D57" i="2"/>
  <c r="C57" i="3" s="1"/>
  <c r="E57" i="2"/>
  <c r="F57" i="2"/>
  <c r="H57" i="2"/>
  <c r="Y57" i="2"/>
  <c r="Z57" i="2"/>
  <c r="AA57" i="2"/>
  <c r="B58" i="2"/>
  <c r="C58" i="2"/>
  <c r="B58" i="3" s="1"/>
  <c r="D58" i="2"/>
  <c r="C58" i="3" s="1"/>
  <c r="E58" i="2"/>
  <c r="I58" i="2" s="1"/>
  <c r="F58" i="2"/>
  <c r="H58" i="2"/>
  <c r="Y58" i="2"/>
  <c r="Z58" i="2"/>
  <c r="AA58" i="2"/>
  <c r="B59" i="2"/>
  <c r="C59" i="2"/>
  <c r="D59" i="2"/>
  <c r="E59" i="2"/>
  <c r="F59" i="2"/>
  <c r="H59" i="2"/>
  <c r="Y59" i="2"/>
  <c r="Z59" i="2"/>
  <c r="AA59" i="2"/>
  <c r="B60" i="2"/>
  <c r="C60" i="2"/>
  <c r="B60" i="3" s="1"/>
  <c r="D60" i="2"/>
  <c r="C60" i="3" s="1"/>
  <c r="K60" i="3" s="1"/>
  <c r="E60" i="2"/>
  <c r="F60" i="2"/>
  <c r="H60" i="2"/>
  <c r="Y60" i="2"/>
  <c r="Z60" i="2"/>
  <c r="AA60" i="2"/>
  <c r="B61" i="2"/>
  <c r="C61" i="2"/>
  <c r="B61" i="3" s="1"/>
  <c r="D61" i="2"/>
  <c r="E61" i="2"/>
  <c r="F61" i="2"/>
  <c r="H61" i="2"/>
  <c r="Y61" i="2"/>
  <c r="Z61" i="2"/>
  <c r="AA61" i="2"/>
  <c r="B62" i="2"/>
  <c r="C62" i="2"/>
  <c r="B62" i="3" s="1"/>
  <c r="D62" i="2"/>
  <c r="C62" i="3" s="1"/>
  <c r="E62" i="2"/>
  <c r="F62" i="2"/>
  <c r="L62" i="2"/>
  <c r="H62" i="2"/>
  <c r="Y62" i="2"/>
  <c r="Z62" i="2"/>
  <c r="AA62" i="2"/>
  <c r="B63" i="2"/>
  <c r="C63" i="2"/>
  <c r="D63" i="2"/>
  <c r="E63" i="2"/>
  <c r="F63" i="2"/>
  <c r="H63" i="2"/>
  <c r="Y63" i="2"/>
  <c r="Z63" i="2"/>
  <c r="AA63" i="2"/>
  <c r="B64" i="2"/>
  <c r="C64" i="2"/>
  <c r="B64" i="3" s="1"/>
  <c r="D64" i="2"/>
  <c r="I64" i="2" s="1"/>
  <c r="E64" i="2"/>
  <c r="F64" i="2"/>
  <c r="E64" i="3" s="1"/>
  <c r="L64" i="2"/>
  <c r="H64" i="2"/>
  <c r="Y64" i="2"/>
  <c r="Z64" i="2"/>
  <c r="AA64" i="2"/>
  <c r="B65" i="2"/>
  <c r="C65" i="2"/>
  <c r="D65" i="2"/>
  <c r="I65" i="2" s="1"/>
  <c r="E65" i="2"/>
  <c r="F65" i="2"/>
  <c r="H65" i="2"/>
  <c r="Y65" i="2"/>
  <c r="Z65" i="2"/>
  <c r="AA65" i="2"/>
  <c r="B66" i="2"/>
  <c r="C66" i="2"/>
  <c r="B66" i="3" s="1"/>
  <c r="D66" i="2"/>
  <c r="I66" i="2" s="1"/>
  <c r="E66" i="2"/>
  <c r="F66" i="2"/>
  <c r="H66" i="2"/>
  <c r="Y66" i="2"/>
  <c r="Z66" i="2"/>
  <c r="AA66" i="2"/>
  <c r="B67" i="2"/>
  <c r="C67" i="2"/>
  <c r="D67" i="2"/>
  <c r="I67" i="2" s="1"/>
  <c r="E67" i="2"/>
  <c r="F67" i="2"/>
  <c r="E67" i="3" s="1"/>
  <c r="H67" i="2"/>
  <c r="Y67" i="2"/>
  <c r="Z67" i="2"/>
  <c r="AA67" i="2"/>
  <c r="B68" i="2"/>
  <c r="C68" i="2"/>
  <c r="B68" i="3" s="1"/>
  <c r="D68" i="2"/>
  <c r="C68" i="3" s="1"/>
  <c r="K68" i="3" s="1"/>
  <c r="E68" i="2"/>
  <c r="F68" i="2"/>
  <c r="E68" i="3" s="1"/>
  <c r="H68" i="2"/>
  <c r="Y68" i="2"/>
  <c r="Z68" i="2"/>
  <c r="AA68" i="2"/>
  <c r="B69" i="2"/>
  <c r="C69" i="2"/>
  <c r="D69" i="2"/>
  <c r="I69" i="2" s="1"/>
  <c r="E69" i="2"/>
  <c r="F69" i="2"/>
  <c r="H69" i="2"/>
  <c r="Y69" i="2"/>
  <c r="Z69" i="2"/>
  <c r="AA69" i="2"/>
  <c r="B70" i="2"/>
  <c r="C70" i="2"/>
  <c r="B70" i="3" s="1"/>
  <c r="D70" i="2"/>
  <c r="C70" i="3" s="1"/>
  <c r="E70" i="2"/>
  <c r="F70" i="2"/>
  <c r="H70" i="2"/>
  <c r="Y70" i="2"/>
  <c r="Z70" i="2"/>
  <c r="AA70" i="2"/>
  <c r="B71" i="2"/>
  <c r="C71" i="2"/>
  <c r="B71" i="3" s="1"/>
  <c r="D71" i="2"/>
  <c r="E71" i="2"/>
  <c r="F71" i="2"/>
  <c r="H71" i="2"/>
  <c r="Y71" i="2"/>
  <c r="Z71" i="2"/>
  <c r="AA71" i="2"/>
  <c r="B72" i="2"/>
  <c r="C72" i="2"/>
  <c r="B72" i="3" s="1"/>
  <c r="D72" i="2"/>
  <c r="C72" i="3" s="1"/>
  <c r="K72" i="3" s="1"/>
  <c r="E72" i="2"/>
  <c r="F72" i="2"/>
  <c r="H72" i="2"/>
  <c r="Y72" i="2"/>
  <c r="Z72" i="2"/>
  <c r="AA72" i="2"/>
  <c r="B73" i="2"/>
  <c r="C73" i="2"/>
  <c r="B73" i="3" s="1"/>
  <c r="D73" i="2"/>
  <c r="I73" i="2" s="1"/>
  <c r="E73" i="2"/>
  <c r="F73" i="2"/>
  <c r="H73" i="2"/>
  <c r="Y73" i="2"/>
  <c r="Z73" i="2"/>
  <c r="AA73" i="2"/>
  <c r="B74" i="2"/>
  <c r="C74" i="2"/>
  <c r="B74" i="3" s="1"/>
  <c r="D74" i="2"/>
  <c r="C74" i="3" s="1"/>
  <c r="E74" i="2"/>
  <c r="L74" i="2" s="1"/>
  <c r="F74" i="2"/>
  <c r="H74" i="2"/>
  <c r="Y74" i="2"/>
  <c r="Z74" i="2"/>
  <c r="AA74" i="2"/>
  <c r="B75" i="2"/>
  <c r="C75" i="2"/>
  <c r="D75" i="2"/>
  <c r="E75" i="2"/>
  <c r="F75" i="2"/>
  <c r="H75" i="2"/>
  <c r="Y75" i="2"/>
  <c r="Z75" i="2"/>
  <c r="AA75" i="2"/>
  <c r="B76" i="2"/>
  <c r="C76" i="2"/>
  <c r="B76" i="3" s="1"/>
  <c r="D76" i="2"/>
  <c r="I76" i="2" s="1"/>
  <c r="E76" i="2"/>
  <c r="F76" i="2"/>
  <c r="E76" i="3" s="1"/>
  <c r="H76" i="2"/>
  <c r="Y76" i="2"/>
  <c r="Z76" i="2"/>
  <c r="AA76" i="2"/>
  <c r="B77" i="2"/>
  <c r="C77" i="2"/>
  <c r="B77" i="3" s="1"/>
  <c r="D77" i="2"/>
  <c r="I77" i="2" s="1"/>
  <c r="E77" i="2"/>
  <c r="F77" i="2"/>
  <c r="H77" i="2"/>
  <c r="Y77" i="2"/>
  <c r="Z77" i="2"/>
  <c r="AA77" i="2"/>
  <c r="B78" i="2"/>
  <c r="C78" i="2"/>
  <c r="B78" i="3" s="1"/>
  <c r="D78" i="2"/>
  <c r="I78" i="2" s="1"/>
  <c r="E78" i="2"/>
  <c r="F78" i="2"/>
  <c r="H78" i="2"/>
  <c r="Y78" i="2"/>
  <c r="Z78" i="2"/>
  <c r="AA78" i="2"/>
  <c r="B79" i="2"/>
  <c r="C79" i="2"/>
  <c r="D79" i="2"/>
  <c r="I79" i="2" s="1"/>
  <c r="E79" i="2"/>
  <c r="F79" i="2"/>
  <c r="E79" i="3" s="1"/>
  <c r="H79" i="2"/>
  <c r="Y79" i="2"/>
  <c r="Z79" i="2"/>
  <c r="AA79" i="2"/>
  <c r="B80" i="2"/>
  <c r="C80" i="2"/>
  <c r="B80" i="3" s="1"/>
  <c r="D80" i="2"/>
  <c r="C80" i="3" s="1"/>
  <c r="K80" i="3" s="1"/>
  <c r="E80" i="2"/>
  <c r="F80" i="2"/>
  <c r="E80" i="3" s="1"/>
  <c r="H80" i="2"/>
  <c r="Y80" i="2"/>
  <c r="Z80" i="2"/>
  <c r="AA80" i="2"/>
  <c r="B81" i="2"/>
  <c r="C81" i="2"/>
  <c r="B81" i="3" s="1"/>
  <c r="D81" i="2"/>
  <c r="I81" i="2" s="1"/>
  <c r="E81" i="2"/>
  <c r="F81" i="2"/>
  <c r="H81" i="2"/>
  <c r="Y81" i="2"/>
  <c r="Z81" i="2"/>
  <c r="AA81" i="2"/>
  <c r="B82" i="2"/>
  <c r="C82" i="2"/>
  <c r="B82" i="3" s="1"/>
  <c r="D82" i="2"/>
  <c r="I82" i="2" s="1"/>
  <c r="E82" i="2"/>
  <c r="F82" i="2"/>
  <c r="H82" i="2"/>
  <c r="Y82" i="2"/>
  <c r="Z82" i="2"/>
  <c r="AA82" i="2"/>
  <c r="B83" i="2"/>
  <c r="C83" i="2"/>
  <c r="B83" i="3" s="1"/>
  <c r="D83" i="2"/>
  <c r="C83" i="3" s="1"/>
  <c r="E83" i="2"/>
  <c r="F83" i="2"/>
  <c r="H83" i="2"/>
  <c r="Y83" i="2"/>
  <c r="Z83" i="2"/>
  <c r="AA83" i="2"/>
  <c r="B84" i="2"/>
  <c r="C84" i="2"/>
  <c r="B84" i="3" s="1"/>
  <c r="D84" i="2"/>
  <c r="C84" i="3" s="1"/>
  <c r="K84" i="3" s="1"/>
  <c r="E84" i="2"/>
  <c r="F84" i="2"/>
  <c r="H84" i="2"/>
  <c r="Y84" i="2"/>
  <c r="Z84" i="2"/>
  <c r="AA84" i="2"/>
  <c r="B85" i="2"/>
  <c r="C85" i="2"/>
  <c r="D85" i="2"/>
  <c r="E85" i="2"/>
  <c r="I85" i="2" s="1"/>
  <c r="F85" i="2"/>
  <c r="H85" i="2"/>
  <c r="Y85" i="2"/>
  <c r="Z85" i="2"/>
  <c r="AA85" i="2"/>
  <c r="B86" i="2"/>
  <c r="C86" i="2"/>
  <c r="B86" i="3" s="1"/>
  <c r="D86" i="2"/>
  <c r="C86" i="3" s="1"/>
  <c r="E86" i="2"/>
  <c r="F86" i="2"/>
  <c r="H86" i="2"/>
  <c r="Y86" i="2"/>
  <c r="Z86" i="2"/>
  <c r="AA86" i="2"/>
  <c r="B87" i="2"/>
  <c r="C87" i="2"/>
  <c r="B87" i="3" s="1"/>
  <c r="D87" i="2"/>
  <c r="I87" i="2" s="1"/>
  <c r="E87" i="2"/>
  <c r="F87" i="2"/>
  <c r="H87" i="2"/>
  <c r="Y87" i="2"/>
  <c r="Z87" i="2"/>
  <c r="AA87" i="2"/>
  <c r="B88" i="2"/>
  <c r="C88" i="2"/>
  <c r="B88" i="3" s="1"/>
  <c r="D88" i="2"/>
  <c r="I88" i="2" s="1"/>
  <c r="E88" i="2"/>
  <c r="F88" i="2"/>
  <c r="E88" i="3" s="1"/>
  <c r="H88" i="2"/>
  <c r="Y88" i="2"/>
  <c r="Z88" i="2"/>
  <c r="AA88" i="2"/>
  <c r="B89" i="2"/>
  <c r="C89" i="2"/>
  <c r="B89" i="3" s="1"/>
  <c r="D89" i="2"/>
  <c r="I89" i="2" s="1"/>
  <c r="E89" i="2"/>
  <c r="F89" i="2"/>
  <c r="E89" i="3" s="1"/>
  <c r="H89" i="2"/>
  <c r="Y89" i="2"/>
  <c r="Z89" i="2"/>
  <c r="AA89" i="2"/>
  <c r="B90" i="2"/>
  <c r="C90" i="2"/>
  <c r="D90" i="2"/>
  <c r="I90" i="2" s="1"/>
  <c r="E90" i="2"/>
  <c r="F90" i="2"/>
  <c r="H90" i="2"/>
  <c r="Y90" i="2"/>
  <c r="Z90" i="2"/>
  <c r="AA90" i="2"/>
  <c r="B91" i="2"/>
  <c r="C91" i="2"/>
  <c r="B91" i="3" s="1"/>
  <c r="D91" i="2"/>
  <c r="C91" i="3" s="1"/>
  <c r="K91" i="3" s="1"/>
  <c r="E91" i="2"/>
  <c r="F91" i="2"/>
  <c r="E91" i="3" s="1"/>
  <c r="H91" i="2"/>
  <c r="Y91" i="2"/>
  <c r="Z91" i="2"/>
  <c r="AA91" i="2"/>
  <c r="B92" i="2"/>
  <c r="C92" i="2"/>
  <c r="D92" i="2"/>
  <c r="I92" i="2" s="1"/>
  <c r="E92" i="2"/>
  <c r="F92" i="2"/>
  <c r="H92" i="2"/>
  <c r="Y92" i="2"/>
  <c r="Z92" i="2"/>
  <c r="AA92" i="2"/>
  <c r="B93" i="2"/>
  <c r="C93" i="2"/>
  <c r="B93" i="3" s="1"/>
  <c r="D93" i="2"/>
  <c r="C93" i="3" s="1"/>
  <c r="K93" i="3" s="1"/>
  <c r="E93" i="2"/>
  <c r="F93" i="2"/>
  <c r="H93" i="2"/>
  <c r="Y93" i="2"/>
  <c r="Z93" i="2"/>
  <c r="AA93" i="2"/>
  <c r="B94" i="2"/>
  <c r="C94" i="2"/>
  <c r="D94" i="2"/>
  <c r="I94" i="2" s="1"/>
  <c r="E94" i="2"/>
  <c r="F94" i="2"/>
  <c r="H94" i="2"/>
  <c r="Y94" i="2"/>
  <c r="Z94" i="2"/>
  <c r="AA94" i="2"/>
  <c r="B95" i="2"/>
  <c r="C95" i="2"/>
  <c r="B95" i="3" s="1"/>
  <c r="D95" i="2"/>
  <c r="C95" i="3" s="1"/>
  <c r="E95" i="2"/>
  <c r="F95" i="2"/>
  <c r="H95" i="2"/>
  <c r="Y95" i="2"/>
  <c r="Z95" i="2"/>
  <c r="AA95" i="2"/>
  <c r="B96" i="2"/>
  <c r="C96" i="2"/>
  <c r="D96" i="2"/>
  <c r="E96" i="2"/>
  <c r="F96" i="2"/>
  <c r="H96" i="2"/>
  <c r="Y96" i="2"/>
  <c r="Z96" i="2"/>
  <c r="AA96" i="2"/>
  <c r="B97" i="2"/>
  <c r="C97" i="2"/>
  <c r="B97" i="3" s="1"/>
  <c r="D97" i="2"/>
  <c r="C97" i="3" s="1"/>
  <c r="E97" i="2"/>
  <c r="F97" i="2"/>
  <c r="H97" i="2"/>
  <c r="Y97" i="2"/>
  <c r="Z97" i="2"/>
  <c r="AA97" i="2"/>
  <c r="B98" i="2"/>
  <c r="C98" i="2"/>
  <c r="D98" i="2"/>
  <c r="C98" i="3" s="1"/>
  <c r="E98" i="2"/>
  <c r="I98" i="2" s="1"/>
  <c r="F98" i="2"/>
  <c r="H98" i="2"/>
  <c r="Y98" i="2"/>
  <c r="Z98" i="2"/>
  <c r="AA98" i="2"/>
  <c r="Y3" i="2"/>
  <c r="AA3" i="2"/>
  <c r="Z3" i="2"/>
  <c r="H3" i="2"/>
  <c r="F3" i="2"/>
  <c r="E3" i="3" s="1"/>
  <c r="R3" i="2"/>
  <c r="S3" i="2" s="1"/>
  <c r="C3" i="2"/>
  <c r="B3" i="3" s="1"/>
  <c r="B3" i="2"/>
  <c r="I3" i="2"/>
  <c r="F1" i="3"/>
  <c r="F4" i="5"/>
  <c r="F5" i="5"/>
  <c r="G5" i="2" s="1"/>
  <c r="L5" i="2" s="1"/>
  <c r="M5" i="2" s="1"/>
  <c r="F6" i="5"/>
  <c r="G6" i="2" s="1"/>
  <c r="L6" i="2" s="1"/>
  <c r="F7" i="5"/>
  <c r="G7" i="2" s="1"/>
  <c r="L7" i="2" s="1"/>
  <c r="M7" i="2" s="1"/>
  <c r="F8" i="5"/>
  <c r="G8" i="2" s="1"/>
  <c r="L8" i="2" s="1"/>
  <c r="F9" i="5"/>
  <c r="G9" i="2" s="1"/>
  <c r="L9" i="2" s="1"/>
  <c r="F10" i="5"/>
  <c r="G10" i="2" s="1"/>
  <c r="L10" i="2" s="1"/>
  <c r="F11" i="5"/>
  <c r="G11" i="2" s="1"/>
  <c r="L11" i="2" s="1"/>
  <c r="M11" i="2" s="1"/>
  <c r="F12" i="5"/>
  <c r="G12" i="2" s="1"/>
  <c r="L12" i="2" s="1"/>
  <c r="F13" i="5"/>
  <c r="G13" i="2" s="1"/>
  <c r="L13" i="2" s="1"/>
  <c r="F14" i="5"/>
  <c r="F15" i="5"/>
  <c r="F16" i="5"/>
  <c r="F17" i="5"/>
  <c r="G17" i="2" s="1"/>
  <c r="L17" i="2" s="1"/>
  <c r="M17" i="2" s="1"/>
  <c r="F18" i="5"/>
  <c r="F19" i="5"/>
  <c r="F20" i="5"/>
  <c r="G20" i="2" s="1"/>
  <c r="L20" i="2" s="1"/>
  <c r="M20" i="2" s="1"/>
  <c r="F21" i="5"/>
  <c r="G21" i="2" s="1"/>
  <c r="L21" i="2" s="1"/>
  <c r="F22" i="5"/>
  <c r="G22" i="2" s="1"/>
  <c r="L22" i="2" s="1"/>
  <c r="F23" i="5"/>
  <c r="G23" i="2" s="1"/>
  <c r="L23" i="2" s="1"/>
  <c r="M23" i="2" s="1"/>
  <c r="F24" i="5"/>
  <c r="G24" i="2" s="1"/>
  <c r="L24" i="2" s="1"/>
  <c r="M24" i="2" s="1"/>
  <c r="F25" i="5"/>
  <c r="G25" i="2" s="1"/>
  <c r="L25" i="2" s="1"/>
  <c r="F26" i="5"/>
  <c r="F27" i="5"/>
  <c r="F28" i="5"/>
  <c r="F29" i="5"/>
  <c r="G29" i="2" s="1"/>
  <c r="L29" i="2" s="1"/>
  <c r="M29" i="2" s="1"/>
  <c r="F30" i="5"/>
  <c r="F31" i="5"/>
  <c r="F32" i="5"/>
  <c r="G32" i="2" s="1"/>
  <c r="L32" i="2" s="1"/>
  <c r="M32" i="2" s="1"/>
  <c r="F33" i="5"/>
  <c r="G33" i="2" s="1"/>
  <c r="L33" i="2" s="1"/>
  <c r="F34" i="5"/>
  <c r="G34" i="2" s="1"/>
  <c r="L34" i="2" s="1"/>
  <c r="F35" i="5"/>
  <c r="G35" i="2" s="1"/>
  <c r="L35" i="2" s="1"/>
  <c r="M35" i="2" s="1"/>
  <c r="F36" i="5"/>
  <c r="G36" i="2" s="1"/>
  <c r="L36" i="2" s="1"/>
  <c r="M36" i="2" s="1"/>
  <c r="F37" i="5"/>
  <c r="G37" i="2" s="1"/>
  <c r="L37" i="2" s="1"/>
  <c r="M37" i="2" s="1"/>
  <c r="F38" i="5"/>
  <c r="F39" i="5"/>
  <c r="F40" i="5"/>
  <c r="F41" i="5"/>
  <c r="G41" i="2" s="1"/>
  <c r="L41" i="2" s="1"/>
  <c r="M41" i="2" s="1"/>
  <c r="F42" i="5"/>
  <c r="F43" i="5"/>
  <c r="F44" i="5"/>
  <c r="G44" i="2" s="1"/>
  <c r="L44" i="2" s="1"/>
  <c r="F45" i="5"/>
  <c r="G45" i="2" s="1"/>
  <c r="L45" i="2" s="1"/>
  <c r="F46" i="5"/>
  <c r="G46" i="2" s="1"/>
  <c r="L46" i="2" s="1"/>
  <c r="F47" i="5"/>
  <c r="G47" i="2" s="1"/>
  <c r="L47" i="2" s="1"/>
  <c r="M47" i="2" s="1"/>
  <c r="F48" i="5"/>
  <c r="G48" i="2" s="1"/>
  <c r="L48" i="2" s="1"/>
  <c r="M48" i="2" s="1"/>
  <c r="F49" i="5"/>
  <c r="G49" i="2" s="1"/>
  <c r="L49" i="2" s="1"/>
  <c r="F50" i="5"/>
  <c r="F51" i="5"/>
  <c r="F52" i="5"/>
  <c r="F53" i="5"/>
  <c r="G53" i="2" s="1"/>
  <c r="L53" i="2" s="1"/>
  <c r="F54" i="5"/>
  <c r="F55" i="5"/>
  <c r="F56" i="5"/>
  <c r="G56" i="2" s="1"/>
  <c r="L56" i="2" s="1"/>
  <c r="F57" i="5"/>
  <c r="G57" i="2" s="1"/>
  <c r="L57" i="2" s="1"/>
  <c r="F58" i="5"/>
  <c r="G58" i="2" s="1"/>
  <c r="L58" i="2" s="1"/>
  <c r="M58" i="2" s="1"/>
  <c r="F59" i="5"/>
  <c r="G59" i="2" s="1"/>
  <c r="L59" i="2" s="1"/>
  <c r="F60" i="5"/>
  <c r="G60" i="2" s="1"/>
  <c r="L60" i="2" s="1"/>
  <c r="M60" i="2" s="1"/>
  <c r="F61" i="5"/>
  <c r="G61" i="2" s="1"/>
  <c r="L61" i="2" s="1"/>
  <c r="M61" i="2" s="1"/>
  <c r="F62" i="5"/>
  <c r="F63" i="5"/>
  <c r="F64" i="5"/>
  <c r="F65" i="5"/>
  <c r="G65" i="2" s="1"/>
  <c r="L65" i="2" s="1"/>
  <c r="F66" i="5"/>
  <c r="F67" i="5"/>
  <c r="F68" i="5"/>
  <c r="G68" i="2" s="1"/>
  <c r="L68" i="2" s="1"/>
  <c r="F69" i="5"/>
  <c r="G69" i="2" s="1"/>
  <c r="L69" i="2" s="1"/>
  <c r="F70" i="5"/>
  <c r="G70" i="2" s="1"/>
  <c r="L70" i="2" s="1"/>
  <c r="F71" i="5"/>
  <c r="G71" i="2" s="1"/>
  <c r="L71" i="2" s="1"/>
  <c r="F72" i="5"/>
  <c r="G72" i="2" s="1"/>
  <c r="L72" i="2" s="1"/>
  <c r="F73" i="5"/>
  <c r="G73" i="2" s="1"/>
  <c r="L73" i="2" s="1"/>
  <c r="F74" i="5"/>
  <c r="F75" i="5"/>
  <c r="F76" i="5"/>
  <c r="F77" i="5"/>
  <c r="G77" i="2" s="1"/>
  <c r="L77" i="2" s="1"/>
  <c r="F78" i="5"/>
  <c r="F79" i="5"/>
  <c r="F80" i="5"/>
  <c r="G80" i="2" s="1"/>
  <c r="L80" i="2" s="1"/>
  <c r="F81" i="5"/>
  <c r="G81" i="2" s="1"/>
  <c r="L81" i="2" s="1"/>
  <c r="F82" i="5"/>
  <c r="G82" i="2" s="1"/>
  <c r="L82" i="2" s="1"/>
  <c r="F83" i="5"/>
  <c r="G83" i="2" s="1"/>
  <c r="L83" i="2" s="1"/>
  <c r="F84" i="5"/>
  <c r="G84" i="2" s="1"/>
  <c r="L84" i="2" s="1"/>
  <c r="F85" i="5"/>
  <c r="G85" i="2" s="1"/>
  <c r="L85" i="2" s="1"/>
  <c r="F86" i="5"/>
  <c r="F87" i="5"/>
  <c r="F88" i="5"/>
  <c r="F89" i="5"/>
  <c r="G89" i="2" s="1"/>
  <c r="L89" i="2" s="1"/>
  <c r="F90" i="5"/>
  <c r="F91" i="5"/>
  <c r="F92" i="5"/>
  <c r="G92" i="2" s="1"/>
  <c r="L92" i="2" s="1"/>
  <c r="F93" i="5"/>
  <c r="G93" i="2" s="1"/>
  <c r="L93" i="2" s="1"/>
  <c r="M93" i="2" s="1"/>
  <c r="F94" i="5"/>
  <c r="G94" i="2" s="1"/>
  <c r="L94" i="2" s="1"/>
  <c r="F95" i="5"/>
  <c r="G95" i="2" s="1"/>
  <c r="L95" i="2" s="1"/>
  <c r="F96" i="5"/>
  <c r="G96" i="2" s="1"/>
  <c r="L96" i="2" s="1"/>
  <c r="F97" i="5"/>
  <c r="G97" i="2" s="1"/>
  <c r="L97" i="2" s="1"/>
  <c r="F98" i="5"/>
  <c r="F99" i="5"/>
  <c r="F3" i="5"/>
  <c r="G3" i="2" s="1"/>
  <c r="L3" i="2" s="1"/>
  <c r="M3" i="2" s="1"/>
  <c r="L112" i="3"/>
  <c r="E109" i="3"/>
  <c r="D109" i="3"/>
  <c r="E108" i="3"/>
  <c r="D108" i="3"/>
  <c r="E107" i="3"/>
  <c r="D107" i="3"/>
  <c r="E106" i="3"/>
  <c r="D106" i="3"/>
  <c r="E105" i="3"/>
  <c r="D105" i="3"/>
  <c r="E72" i="3" l="1"/>
  <c r="E60" i="3"/>
  <c r="E36" i="3"/>
  <c r="E97" i="3"/>
  <c r="E69" i="3"/>
  <c r="E48" i="3"/>
  <c r="E57" i="3"/>
  <c r="E20" i="3"/>
  <c r="E12" i="3"/>
  <c r="E14" i="3"/>
  <c r="E84" i="3"/>
  <c r="E93" i="3"/>
  <c r="E73" i="3"/>
  <c r="L83" i="3"/>
  <c r="E90" i="3"/>
  <c r="E78" i="3"/>
  <c r="E66" i="3"/>
  <c r="E42" i="3"/>
  <c r="E39" i="3"/>
  <c r="E27" i="3"/>
  <c r="E11" i="3"/>
  <c r="E70" i="3"/>
  <c r="E37" i="3"/>
  <c r="E62" i="3"/>
  <c r="E58" i="3"/>
  <c r="E25" i="3"/>
  <c r="E13" i="3"/>
  <c r="E94" i="3"/>
  <c r="E82" i="3"/>
  <c r="E33" i="3"/>
  <c r="E95" i="3"/>
  <c r="E50" i="3"/>
  <c r="E46" i="3"/>
  <c r="E38" i="3"/>
  <c r="E98" i="3"/>
  <c r="E74" i="3"/>
  <c r="E87" i="3"/>
  <c r="E83" i="3"/>
  <c r="E63" i="3"/>
  <c r="L79" i="3"/>
  <c r="L95" i="3"/>
  <c r="K71" i="3"/>
  <c r="K24" i="3"/>
  <c r="C3" i="3"/>
  <c r="K3" i="3" s="1"/>
  <c r="I4" i="5"/>
  <c r="K43" i="3"/>
  <c r="L43" i="3"/>
  <c r="K83" i="3"/>
  <c r="C87" i="3"/>
  <c r="L87" i="3" s="1"/>
  <c r="I15" i="2"/>
  <c r="I26" i="2"/>
  <c r="C77" i="3"/>
  <c r="K77" i="3" s="1"/>
  <c r="K75" i="3"/>
  <c r="C73" i="3"/>
  <c r="K73" i="3" s="1"/>
  <c r="C19" i="3"/>
  <c r="L19" i="3" s="1"/>
  <c r="C17" i="3"/>
  <c r="L17" i="3" s="1"/>
  <c r="I61" i="2"/>
  <c r="I37" i="2"/>
  <c r="M42" i="2"/>
  <c r="K96" i="3"/>
  <c r="C94" i="3"/>
  <c r="L94" i="3" s="1"/>
  <c r="C92" i="3"/>
  <c r="K92" i="3" s="1"/>
  <c r="L71" i="3"/>
  <c r="C67" i="3"/>
  <c r="K67" i="3" s="1"/>
  <c r="C42" i="3"/>
  <c r="K42" i="3" s="1"/>
  <c r="K40" i="3"/>
  <c r="C36" i="3"/>
  <c r="K36" i="3" s="1"/>
  <c r="K32" i="3"/>
  <c r="K13" i="3"/>
  <c r="L16" i="2"/>
  <c r="M16" i="2" s="1"/>
  <c r="I84" i="2"/>
  <c r="I72" i="2"/>
  <c r="I12" i="2"/>
  <c r="C88" i="3"/>
  <c r="K88" i="3" s="1"/>
  <c r="F100" i="3"/>
  <c r="I93" i="2"/>
  <c r="I57" i="2"/>
  <c r="I45" i="2"/>
  <c r="I33" i="2"/>
  <c r="C30" i="3"/>
  <c r="L30" i="3" s="1"/>
  <c r="L51" i="2"/>
  <c r="M51" i="2" s="1"/>
  <c r="C20" i="3"/>
  <c r="K20" i="3" s="1"/>
  <c r="I80" i="2"/>
  <c r="I68" i="2"/>
  <c r="I56" i="2"/>
  <c r="C61" i="3"/>
  <c r="K61" i="3" s="1"/>
  <c r="I35" i="2"/>
  <c r="C47" i="3"/>
  <c r="L47" i="3" s="1"/>
  <c r="C82" i="3"/>
  <c r="K82" i="3" s="1"/>
  <c r="C78" i="3"/>
  <c r="L78" i="3" s="1"/>
  <c r="C76" i="3"/>
  <c r="K76" i="3" s="1"/>
  <c r="C18" i="3"/>
  <c r="K18" i="3" s="1"/>
  <c r="I91" i="2"/>
  <c r="I43" i="2"/>
  <c r="I31" i="2"/>
  <c r="I7" i="2"/>
  <c r="C4" i="3"/>
  <c r="K4" i="3" s="1"/>
  <c r="C66" i="3"/>
  <c r="C41" i="3"/>
  <c r="L41" i="3" s="1"/>
  <c r="C16" i="3"/>
  <c r="K16" i="3" s="1"/>
  <c r="K10" i="3"/>
  <c r="I54" i="2"/>
  <c r="C89" i="3"/>
  <c r="K89" i="3" s="1"/>
  <c r="C64" i="3"/>
  <c r="K64" i="3" s="1"/>
  <c r="C29" i="3"/>
  <c r="K29" i="3" s="1"/>
  <c r="L8" i="3"/>
  <c r="C5" i="3"/>
  <c r="K5" i="3" s="1"/>
  <c r="L55" i="3"/>
  <c r="C52" i="3"/>
  <c r="K52" i="3" s="1"/>
  <c r="R4" i="2"/>
  <c r="S4" i="2" s="1"/>
  <c r="L24" i="3"/>
  <c r="K39" i="3"/>
  <c r="K34" i="3"/>
  <c r="K30" i="3"/>
  <c r="L11" i="3"/>
  <c r="K6" i="2"/>
  <c r="R5" i="2"/>
  <c r="S5" i="2" s="1"/>
  <c r="L51" i="3"/>
  <c r="K63" i="3"/>
  <c r="K46" i="3"/>
  <c r="L3" i="3"/>
  <c r="P5" i="2"/>
  <c r="P3" i="2"/>
  <c r="K90" i="3"/>
  <c r="K70" i="3"/>
  <c r="K50" i="3"/>
  <c r="K23" i="3"/>
  <c r="K98" i="3"/>
  <c r="L40" i="3"/>
  <c r="L96" i="3"/>
  <c r="K58" i="3"/>
  <c r="K95" i="3"/>
  <c r="K62" i="3"/>
  <c r="L48" i="3"/>
  <c r="K38" i="3"/>
  <c r="K74" i="3"/>
  <c r="K55" i="3"/>
  <c r="L91" i="3"/>
  <c r="K86" i="3"/>
  <c r="L72" i="3"/>
  <c r="K31" i="3"/>
  <c r="K26" i="3"/>
  <c r="K14" i="3"/>
  <c r="L75" i="3"/>
  <c r="L56" i="3"/>
  <c r="K27" i="3"/>
  <c r="L59" i="3"/>
  <c r="L32" i="3"/>
  <c r="K22" i="3"/>
  <c r="L80" i="3"/>
  <c r="L35" i="3"/>
  <c r="K15" i="3"/>
  <c r="K66" i="3"/>
  <c r="K54" i="3"/>
  <c r="L23" i="3"/>
  <c r="L63" i="3"/>
  <c r="L39" i="3"/>
  <c r="J100" i="3"/>
  <c r="L69" i="3"/>
  <c r="L66" i="3"/>
  <c r="L58" i="3"/>
  <c r="L45" i="3"/>
  <c r="L26" i="3"/>
  <c r="L21" i="3"/>
  <c r="L18" i="3"/>
  <c r="L10" i="3"/>
  <c r="L90" i="3"/>
  <c r="L92" i="3"/>
  <c r="L84" i="3"/>
  <c r="L68" i="3"/>
  <c r="L60" i="3"/>
  <c r="L44" i="3"/>
  <c r="L28" i="3"/>
  <c r="L12" i="3"/>
  <c r="L74" i="3"/>
  <c r="L98" i="3"/>
  <c r="L50" i="3"/>
  <c r="L34" i="3"/>
  <c r="K97" i="3"/>
  <c r="L86" i="3"/>
  <c r="K81" i="3"/>
  <c r="L70" i="3"/>
  <c r="L65" i="3"/>
  <c r="L62" i="3"/>
  <c r="L57" i="3"/>
  <c r="L54" i="3"/>
  <c r="L49" i="3"/>
  <c r="L46" i="3"/>
  <c r="L38" i="3"/>
  <c r="L33" i="3"/>
  <c r="L25" i="3"/>
  <c r="L22" i="3"/>
  <c r="L14" i="3"/>
  <c r="L9" i="3"/>
  <c r="K7" i="3"/>
  <c r="L6" i="3"/>
  <c r="L97" i="3"/>
  <c r="L81" i="3"/>
  <c r="L53" i="3"/>
  <c r="L13" i="3"/>
  <c r="K49" i="3"/>
  <c r="K21" i="3"/>
  <c r="L93" i="3"/>
  <c r="L77" i="3"/>
  <c r="K69" i="3"/>
  <c r="K65" i="3"/>
  <c r="K45" i="3"/>
  <c r="K41" i="3"/>
  <c r="K25" i="3"/>
  <c r="L37" i="3"/>
  <c r="K57" i="3"/>
  <c r="K33" i="3"/>
  <c r="K9" i="3"/>
  <c r="L85" i="3"/>
  <c r="M88" i="2"/>
  <c r="M98" i="2"/>
  <c r="M92" i="2"/>
  <c r="M63" i="2"/>
  <c r="M50" i="2"/>
  <c r="M87" i="2"/>
  <c r="M79" i="2"/>
  <c r="M77" i="2"/>
  <c r="M49" i="2"/>
  <c r="M30" i="2"/>
  <c r="M75" i="2"/>
  <c r="M86" i="2"/>
  <c r="M94" i="2"/>
  <c r="M91" i="2"/>
  <c r="M90" i="2"/>
  <c r="M78" i="2"/>
  <c r="M39" i="2"/>
  <c r="M6" i="2"/>
  <c r="M85" i="2"/>
  <c r="M76" i="2"/>
  <c r="M74" i="2"/>
  <c r="M45" i="2"/>
  <c r="M73" i="2"/>
  <c r="M27" i="2"/>
  <c r="M25" i="2"/>
  <c r="M28" i="2"/>
  <c r="M15" i="2"/>
  <c r="M97" i="2"/>
  <c r="M83" i="2"/>
  <c r="M68" i="2"/>
  <c r="M89" i="2"/>
  <c r="M69" i="2"/>
  <c r="M13" i="2"/>
  <c r="M72" i="2"/>
  <c r="M4" i="2"/>
  <c r="P4" i="2"/>
  <c r="M84" i="2"/>
  <c r="M82" i="2"/>
  <c r="M70" i="2"/>
  <c r="M19" i="2"/>
  <c r="M96" i="2"/>
  <c r="M67" i="2"/>
  <c r="M65" i="2"/>
  <c r="M21" i="2"/>
  <c r="M12" i="2"/>
  <c r="M71" i="2"/>
  <c r="M66" i="2"/>
  <c r="M95" i="2"/>
  <c r="M81" i="2"/>
  <c r="M80" i="2"/>
  <c r="M64" i="2"/>
  <c r="M57" i="2"/>
  <c r="M31" i="2"/>
  <c r="M34" i="2"/>
  <c r="M33" i="2"/>
  <c r="M8" i="2"/>
  <c r="M46" i="2"/>
  <c r="M62" i="2"/>
  <c r="M56" i="2"/>
  <c r="M44" i="2"/>
  <c r="M38" i="2"/>
  <c r="M10" i="2"/>
  <c r="M59" i="2"/>
  <c r="M53" i="2"/>
  <c r="M9" i="2"/>
  <c r="M22" i="2"/>
  <c r="D1" i="2"/>
  <c r="L20" i="3" l="1"/>
  <c r="K17" i="3"/>
  <c r="L64" i="3"/>
  <c r="L29" i="3"/>
  <c r="L42" i="3"/>
  <c r="L67" i="3"/>
  <c r="L52" i="3"/>
  <c r="K94" i="3"/>
  <c r="K87" i="3"/>
  <c r="P6" i="2"/>
  <c r="I6" i="5"/>
  <c r="L82" i="3"/>
  <c r="L76" i="3"/>
  <c r="C100" i="3"/>
  <c r="L88" i="3"/>
  <c r="K78" i="3"/>
  <c r="L16" i="3"/>
  <c r="L73" i="3"/>
  <c r="K19" i="3"/>
  <c r="L4" i="3"/>
  <c r="L61" i="3"/>
  <c r="L89" i="3"/>
  <c r="L5" i="3"/>
  <c r="L36" i="3"/>
  <c r="K47" i="3"/>
  <c r="I100" i="2"/>
  <c r="K7" i="2"/>
  <c r="I7" i="5" s="1"/>
  <c r="R6" i="2"/>
  <c r="S6" i="2" s="1"/>
  <c r="N105" i="3"/>
  <c r="N112" i="3" s="1"/>
  <c r="E100" i="2"/>
  <c r="K100" i="3" l="1"/>
  <c r="L100" i="3"/>
  <c r="P7" i="2"/>
  <c r="R7" i="2"/>
  <c r="S7" i="2" s="1"/>
  <c r="K8" i="2"/>
  <c r="I8" i="5" s="1"/>
  <c r="P8" i="2" l="1"/>
  <c r="K9" i="2"/>
  <c r="I9" i="5" s="1"/>
  <c r="R8" i="2"/>
  <c r="S8" i="2" s="1"/>
  <c r="K10" i="2" l="1"/>
  <c r="I10" i="5" s="1"/>
  <c r="R9" i="2"/>
  <c r="S9" i="2" s="1"/>
  <c r="P9" i="2"/>
  <c r="L99" i="3"/>
  <c r="K11" i="2" l="1"/>
  <c r="I11" i="5" s="1"/>
  <c r="R10" i="2"/>
  <c r="S10" i="2" s="1"/>
  <c r="P10" i="2"/>
  <c r="B99" i="3"/>
  <c r="B2" i="3"/>
  <c r="A2" i="3"/>
  <c r="D2" i="3"/>
  <c r="C2" i="3"/>
  <c r="R11" i="2" l="1"/>
  <c r="S11" i="2" s="1"/>
  <c r="K12" i="2"/>
  <c r="I12" i="5" s="1"/>
  <c r="P11" i="2"/>
  <c r="K13" i="2" l="1"/>
  <c r="I13" i="5" s="1"/>
  <c r="R12" i="2"/>
  <c r="S12" i="2" s="1"/>
  <c r="P12" i="2"/>
  <c r="R13" i="2" l="1"/>
  <c r="S13" i="2" s="1"/>
  <c r="K14" i="2"/>
  <c r="I14" i="5" s="1"/>
  <c r="P13" i="2"/>
  <c r="K15" i="2" l="1"/>
  <c r="I15" i="5" s="1"/>
  <c r="R14" i="2"/>
  <c r="S14" i="2" s="1"/>
  <c r="P14" i="2"/>
  <c r="K16" i="2" l="1"/>
  <c r="I16" i="5" s="1"/>
  <c r="R15" i="2"/>
  <c r="S15" i="2" s="1"/>
  <c r="P15" i="2"/>
  <c r="K17" i="2" l="1"/>
  <c r="I17" i="5" s="1"/>
  <c r="P16" i="2"/>
  <c r="R16" i="2"/>
  <c r="S16" i="2" s="1"/>
  <c r="K18" i="2" l="1"/>
  <c r="I18" i="5" s="1"/>
  <c r="R17" i="2"/>
  <c r="S17" i="2" s="1"/>
  <c r="P17" i="2"/>
  <c r="R18" i="2" l="1"/>
  <c r="S18" i="2" s="1"/>
  <c r="K19" i="2"/>
  <c r="I19" i="5" s="1"/>
  <c r="P18" i="2"/>
  <c r="P19" i="2" l="1"/>
  <c r="R19" i="2"/>
  <c r="S19" i="2" s="1"/>
  <c r="K20" i="2"/>
  <c r="I20" i="5" s="1"/>
  <c r="K21" i="2" l="1"/>
  <c r="I21" i="5" s="1"/>
  <c r="R20" i="2"/>
  <c r="S20" i="2" s="1"/>
  <c r="P20" i="2"/>
  <c r="R21" i="2" l="1"/>
  <c r="S21" i="2" s="1"/>
  <c r="K22" i="2"/>
  <c r="I22" i="5" s="1"/>
  <c r="P21" i="2"/>
  <c r="R22" i="2" l="1"/>
  <c r="S22" i="2" s="1"/>
  <c r="K23" i="2"/>
  <c r="I23" i="5" s="1"/>
  <c r="P22" i="2"/>
  <c r="P23" i="2" l="1"/>
  <c r="K24" i="2"/>
  <c r="I24" i="5" s="1"/>
  <c r="R23" i="2"/>
  <c r="S23" i="2" s="1"/>
  <c r="R24" i="2" l="1"/>
  <c r="S24" i="2" s="1"/>
  <c r="K25" i="2"/>
  <c r="I25" i="5" s="1"/>
  <c r="P24" i="2"/>
  <c r="K26" i="2" l="1"/>
  <c r="I26" i="5" s="1"/>
  <c r="R25" i="2"/>
  <c r="S25" i="2" s="1"/>
  <c r="P25" i="2"/>
  <c r="P26" i="2" l="1"/>
  <c r="R26" i="2"/>
  <c r="S26" i="2" s="1"/>
  <c r="K27" i="2"/>
  <c r="I27" i="5" s="1"/>
  <c r="R27" i="2" l="1"/>
  <c r="S27" i="2" s="1"/>
  <c r="K28" i="2"/>
  <c r="I28" i="5" s="1"/>
  <c r="P27" i="2"/>
  <c r="K29" i="2" l="1"/>
  <c r="I29" i="5" s="1"/>
  <c r="P28" i="2"/>
  <c r="R28" i="2"/>
  <c r="S28" i="2" s="1"/>
  <c r="K30" i="2" l="1"/>
  <c r="I30" i="5" s="1"/>
  <c r="R29" i="2"/>
  <c r="S29" i="2" s="1"/>
  <c r="P29" i="2"/>
  <c r="R30" i="2" l="1"/>
  <c r="S30" i="2" s="1"/>
  <c r="K31" i="2"/>
  <c r="I31" i="5" s="1"/>
  <c r="P30" i="2"/>
  <c r="R31" i="2" l="1"/>
  <c r="S31" i="2" s="1"/>
  <c r="K32" i="2"/>
  <c r="I32" i="5" s="1"/>
  <c r="P31" i="2"/>
  <c r="B113" i="3"/>
  <c r="M106" i="3" s="1"/>
  <c r="M112" i="3" s="1"/>
  <c r="E99" i="2" l="1"/>
  <c r="J99" i="2" s="1"/>
  <c r="K33" i="2"/>
  <c r="I33" i="5" s="1"/>
  <c r="R32" i="2"/>
  <c r="S32" i="2" s="1"/>
  <c r="P32" i="2"/>
  <c r="L99" i="2"/>
  <c r="J70" i="2" l="1"/>
  <c r="J50" i="2"/>
  <c r="J49" i="2"/>
  <c r="J34" i="2"/>
  <c r="J62" i="2"/>
  <c r="J41" i="2"/>
  <c r="J24" i="2"/>
  <c r="J52" i="2"/>
  <c r="J16" i="2"/>
  <c r="J11" i="2"/>
  <c r="J39" i="2"/>
  <c r="J75" i="2"/>
  <c r="J67" i="2"/>
  <c r="J89" i="2"/>
  <c r="J27" i="2"/>
  <c r="J66" i="2"/>
  <c r="J38" i="2"/>
  <c r="J20" i="2"/>
  <c r="J98" i="2"/>
  <c r="J94" i="2"/>
  <c r="J48" i="2"/>
  <c r="J8" i="2"/>
  <c r="J58" i="2"/>
  <c r="J74" i="2"/>
  <c r="J87" i="2"/>
  <c r="J25" i="2"/>
  <c r="J21" i="2"/>
  <c r="J42" i="2"/>
  <c r="J32" i="2"/>
  <c r="J83" i="2"/>
  <c r="J96" i="2"/>
  <c r="J65" i="2"/>
  <c r="J9" i="2"/>
  <c r="J53" i="2"/>
  <c r="J29" i="2"/>
  <c r="J44" i="2"/>
  <c r="J4" i="2"/>
  <c r="J13" i="2"/>
  <c r="J60" i="2"/>
  <c r="J82" i="2"/>
  <c r="J88" i="2"/>
  <c r="J40" i="2"/>
  <c r="J22" i="2"/>
  <c r="J55" i="2"/>
  <c r="J47" i="2"/>
  <c r="J59" i="2"/>
  <c r="J63" i="2"/>
  <c r="J46" i="2"/>
  <c r="J81" i="2"/>
  <c r="J6" i="2"/>
  <c r="J77" i="2"/>
  <c r="J19" i="2"/>
  <c r="J71" i="2"/>
  <c r="J92" i="2"/>
  <c r="J76" i="2"/>
  <c r="J78" i="2"/>
  <c r="J14" i="2"/>
  <c r="J79" i="2"/>
  <c r="J51" i="2"/>
  <c r="J28" i="2"/>
  <c r="J18" i="2"/>
  <c r="J64" i="2"/>
  <c r="J10" i="2"/>
  <c r="J36" i="2"/>
  <c r="J17" i="2"/>
  <c r="J30" i="2"/>
  <c r="J69" i="2"/>
  <c r="J97" i="2"/>
  <c r="J85" i="2"/>
  <c r="J73" i="2"/>
  <c r="J23" i="2"/>
  <c r="J5" i="2"/>
  <c r="J95" i="2"/>
  <c r="J86" i="2"/>
  <c r="J90" i="2"/>
  <c r="J7" i="2"/>
  <c r="J33" i="2"/>
  <c r="J72" i="2"/>
  <c r="J80" i="2"/>
  <c r="J43" i="2"/>
  <c r="J15" i="2"/>
  <c r="J93" i="2"/>
  <c r="J37" i="2"/>
  <c r="J68" i="2"/>
  <c r="J31" i="2"/>
  <c r="J61" i="2"/>
  <c r="J91" i="2"/>
  <c r="J54" i="2"/>
  <c r="J57" i="2"/>
  <c r="J56" i="2"/>
  <c r="J12" i="2"/>
  <c r="J35" i="2"/>
  <c r="J45" i="2"/>
  <c r="J26" i="2"/>
  <c r="J84" i="2"/>
  <c r="K34" i="2"/>
  <c r="I34" i="5" s="1"/>
  <c r="P33" i="2"/>
  <c r="R33" i="2"/>
  <c r="S33" i="2" s="1"/>
  <c r="M99" i="2"/>
  <c r="M100" i="2" s="1"/>
  <c r="K35" i="2" l="1"/>
  <c r="I35" i="5" s="1"/>
  <c r="R34" i="2"/>
  <c r="S34" i="2" s="1"/>
  <c r="P34" i="2"/>
  <c r="K36" i="2" l="1"/>
  <c r="I36" i="5" s="1"/>
  <c r="P35" i="2"/>
  <c r="R35" i="2"/>
  <c r="S35" i="2" s="1"/>
  <c r="K37" i="2" l="1"/>
  <c r="I37" i="5" s="1"/>
  <c r="P36" i="2"/>
  <c r="R36" i="2"/>
  <c r="S36" i="2" s="1"/>
  <c r="P37" i="2" l="1"/>
  <c r="R37" i="2"/>
  <c r="S37" i="2" s="1"/>
  <c r="K38" i="2"/>
  <c r="I38" i="5" s="1"/>
  <c r="R38" i="2" l="1"/>
  <c r="S38" i="2" s="1"/>
  <c r="P38" i="2"/>
  <c r="K39" i="2"/>
  <c r="I39" i="5" s="1"/>
  <c r="R39" i="2" l="1"/>
  <c r="S39" i="2" s="1"/>
  <c r="K40" i="2"/>
  <c r="I40" i="5" s="1"/>
  <c r="P39" i="2"/>
  <c r="K41" i="2" l="1"/>
  <c r="I41" i="5" s="1"/>
  <c r="P40" i="2"/>
  <c r="R40" i="2"/>
  <c r="S40" i="2" s="1"/>
  <c r="K42" i="2" l="1"/>
  <c r="I42" i="5" s="1"/>
  <c r="P41" i="2"/>
  <c r="R41" i="2"/>
  <c r="S41" i="2" s="1"/>
  <c r="R42" i="2" l="1"/>
  <c r="S42" i="2" s="1"/>
  <c r="K43" i="2"/>
  <c r="I43" i="5" s="1"/>
  <c r="P42" i="2"/>
  <c r="K44" i="2" l="1"/>
  <c r="I44" i="5" s="1"/>
  <c r="P43" i="2"/>
  <c r="R43" i="2"/>
  <c r="S43" i="2" s="1"/>
  <c r="K45" i="2" l="1"/>
  <c r="I45" i="5" s="1"/>
  <c r="P44" i="2"/>
  <c r="R44" i="2"/>
  <c r="S44" i="2" s="1"/>
  <c r="K46" i="2" l="1"/>
  <c r="I46" i="5" s="1"/>
  <c r="R45" i="2"/>
  <c r="S45" i="2" s="1"/>
  <c r="P45" i="2"/>
  <c r="K47" i="2" l="1"/>
  <c r="I47" i="5" s="1"/>
  <c r="R46" i="2"/>
  <c r="S46" i="2" s="1"/>
  <c r="P46" i="2"/>
  <c r="R47" i="2" l="1"/>
  <c r="S47" i="2" s="1"/>
  <c r="K48" i="2"/>
  <c r="I48" i="5" s="1"/>
  <c r="P47" i="2"/>
  <c r="K49" i="2" l="1"/>
  <c r="I49" i="5" s="1"/>
  <c r="P48" i="2"/>
  <c r="R48" i="2"/>
  <c r="S48" i="2" s="1"/>
  <c r="R49" i="2" l="1"/>
  <c r="S49" i="2" s="1"/>
  <c r="K50" i="2"/>
  <c r="I50" i="5" s="1"/>
  <c r="P49" i="2"/>
  <c r="K51" i="2" l="1"/>
  <c r="I51" i="5" s="1"/>
  <c r="R50" i="2"/>
  <c r="S50" i="2" s="1"/>
  <c r="P50" i="2"/>
  <c r="K52" i="2" l="1"/>
  <c r="I52" i="5" s="1"/>
  <c r="P51" i="2"/>
  <c r="R51" i="2"/>
  <c r="S51" i="2" s="1"/>
  <c r="R52" i="2" l="1"/>
  <c r="S52" i="2" s="1"/>
  <c r="P52" i="2"/>
  <c r="K53" i="2"/>
  <c r="I53" i="5" s="1"/>
  <c r="R53" i="2" l="1"/>
  <c r="S53" i="2" s="1"/>
  <c r="K54" i="2"/>
  <c r="I54" i="5" s="1"/>
  <c r="P53" i="2"/>
  <c r="K55" i="2" l="1"/>
  <c r="I55" i="5" s="1"/>
  <c r="P54" i="2"/>
  <c r="R54" i="2"/>
  <c r="S54" i="2" s="1"/>
  <c r="P55" i="2" l="1"/>
  <c r="K56" i="2"/>
  <c r="I56" i="5" s="1"/>
  <c r="R55" i="2"/>
  <c r="S55" i="2" s="1"/>
  <c r="R56" i="2" l="1"/>
  <c r="S56" i="2" s="1"/>
  <c r="P56" i="2"/>
  <c r="K57" i="2"/>
  <c r="I57" i="5" s="1"/>
  <c r="P57" i="2" l="1"/>
  <c r="R57" i="2"/>
  <c r="S57" i="2" s="1"/>
  <c r="K58" i="2"/>
  <c r="I58" i="5" s="1"/>
  <c r="R58" i="2" l="1"/>
  <c r="S58" i="2" s="1"/>
  <c r="K59" i="2"/>
  <c r="I59" i="5" s="1"/>
  <c r="P58" i="2"/>
  <c r="P59" i="2" l="1"/>
  <c r="K60" i="2"/>
  <c r="I60" i="5" s="1"/>
  <c r="R59" i="2"/>
  <c r="S59" i="2" s="1"/>
  <c r="R60" i="2" l="1"/>
  <c r="S60" i="2" s="1"/>
  <c r="K61" i="2"/>
  <c r="I61" i="5" s="1"/>
  <c r="P60" i="2"/>
  <c r="K62" i="2" l="1"/>
  <c r="I62" i="5" s="1"/>
  <c r="R61" i="2"/>
  <c r="S61" i="2" s="1"/>
  <c r="P61" i="2"/>
  <c r="R62" i="2" l="1"/>
  <c r="S62" i="2" s="1"/>
  <c r="K63" i="2"/>
  <c r="I63" i="5" s="1"/>
  <c r="P62" i="2"/>
  <c r="K64" i="2" l="1"/>
  <c r="I64" i="5" s="1"/>
  <c r="P63" i="2"/>
  <c r="R63" i="2"/>
  <c r="S63" i="2" s="1"/>
  <c r="R64" i="2" l="1"/>
  <c r="S64" i="2" s="1"/>
  <c r="K65" i="2"/>
  <c r="I65" i="5" s="1"/>
  <c r="P64" i="2"/>
  <c r="R65" i="2" l="1"/>
  <c r="S65" i="2" s="1"/>
  <c r="K66" i="2"/>
  <c r="I66" i="5" s="1"/>
  <c r="P65" i="2"/>
  <c r="K67" i="2" l="1"/>
  <c r="I67" i="5" s="1"/>
  <c r="R66" i="2"/>
  <c r="S66" i="2" s="1"/>
  <c r="P66" i="2"/>
  <c r="K68" i="2" l="1"/>
  <c r="I68" i="5" s="1"/>
  <c r="P67" i="2"/>
  <c r="R67" i="2"/>
  <c r="S67" i="2" s="1"/>
  <c r="R68" i="2" l="1"/>
  <c r="S68" i="2" s="1"/>
  <c r="K69" i="2"/>
  <c r="I69" i="5" s="1"/>
  <c r="P68" i="2"/>
  <c r="K70" i="2" l="1"/>
  <c r="I70" i="5" s="1"/>
  <c r="R69" i="2"/>
  <c r="S69" i="2" s="1"/>
  <c r="P69" i="2"/>
  <c r="R70" i="2" l="1"/>
  <c r="S70" i="2" s="1"/>
  <c r="K71" i="2"/>
  <c r="I71" i="5" s="1"/>
  <c r="P70" i="2"/>
  <c r="R71" i="2" l="1"/>
  <c r="S71" i="2" s="1"/>
  <c r="K72" i="2"/>
  <c r="I72" i="5" s="1"/>
  <c r="P71" i="2"/>
  <c r="K73" i="2" l="1"/>
  <c r="I73" i="5" s="1"/>
  <c r="P72" i="2"/>
  <c r="R72" i="2"/>
  <c r="S72" i="2" s="1"/>
  <c r="K74" i="2" l="1"/>
  <c r="I74" i="5" s="1"/>
  <c r="R73" i="2"/>
  <c r="S73" i="2" s="1"/>
  <c r="P73" i="2"/>
  <c r="K75" i="2" l="1"/>
  <c r="I75" i="5" s="1"/>
  <c r="R74" i="2"/>
  <c r="S74" i="2" s="1"/>
  <c r="P74" i="2"/>
  <c r="K76" i="2" l="1"/>
  <c r="I76" i="5" s="1"/>
  <c r="R75" i="2"/>
  <c r="S75" i="2" s="1"/>
  <c r="P75" i="2"/>
  <c r="R76" i="2" l="1"/>
  <c r="S76" i="2" s="1"/>
  <c r="K77" i="2"/>
  <c r="I77" i="5" s="1"/>
  <c r="P76" i="2"/>
  <c r="K78" i="2" l="1"/>
  <c r="I78" i="5" s="1"/>
  <c r="P77" i="2"/>
  <c r="R77" i="2"/>
  <c r="S77" i="2" s="1"/>
  <c r="K79" i="2" l="1"/>
  <c r="I79" i="5" s="1"/>
  <c r="P78" i="2"/>
  <c r="R78" i="2"/>
  <c r="S78" i="2" s="1"/>
  <c r="K80" i="2" l="1"/>
  <c r="I80" i="5" s="1"/>
  <c r="R79" i="2"/>
  <c r="S79" i="2" s="1"/>
  <c r="P79" i="2"/>
  <c r="P80" i="2" l="1"/>
  <c r="K81" i="2"/>
  <c r="I81" i="5" s="1"/>
  <c r="R80" i="2"/>
  <c r="S80" i="2" s="1"/>
  <c r="P81" i="2" l="1"/>
  <c r="K82" i="2"/>
  <c r="I82" i="5" s="1"/>
  <c r="R81" i="2"/>
  <c r="S81" i="2" s="1"/>
  <c r="R82" i="2" l="1"/>
  <c r="S82" i="2" s="1"/>
  <c r="P82" i="2"/>
  <c r="K83" i="2"/>
  <c r="I83" i="5" s="1"/>
  <c r="R83" i="2" l="1"/>
  <c r="S83" i="2" s="1"/>
  <c r="P83" i="2"/>
  <c r="K84" i="2"/>
  <c r="I84" i="5" s="1"/>
  <c r="P84" i="2" l="1"/>
  <c r="K85" i="2"/>
  <c r="I85" i="5" s="1"/>
  <c r="R84" i="2"/>
  <c r="S84" i="2" s="1"/>
  <c r="R85" i="2" l="1"/>
  <c r="S85" i="2" s="1"/>
  <c r="P85" i="2"/>
  <c r="K86" i="2"/>
  <c r="I86" i="5" s="1"/>
  <c r="K87" i="2" l="1"/>
  <c r="I87" i="5" s="1"/>
  <c r="P86" i="2"/>
  <c r="R86" i="2"/>
  <c r="S86" i="2" s="1"/>
  <c r="R87" i="2" l="1"/>
  <c r="S87" i="2" s="1"/>
  <c r="K88" i="2"/>
  <c r="I88" i="5" s="1"/>
  <c r="P87" i="2"/>
  <c r="K89" i="2" l="1"/>
  <c r="I89" i="5" s="1"/>
  <c r="P88" i="2"/>
  <c r="R88" i="2"/>
  <c r="S88" i="2" s="1"/>
  <c r="P89" i="2" l="1"/>
  <c r="K90" i="2"/>
  <c r="I90" i="5" s="1"/>
  <c r="R89" i="2"/>
  <c r="S89" i="2" s="1"/>
  <c r="R90" i="2" l="1"/>
  <c r="S90" i="2" s="1"/>
  <c r="K91" i="2"/>
  <c r="I91" i="5" s="1"/>
  <c r="P90" i="2"/>
  <c r="R91" i="2" l="1"/>
  <c r="S91" i="2" s="1"/>
  <c r="K92" i="2"/>
  <c r="I92" i="5" s="1"/>
  <c r="P91" i="2"/>
  <c r="P92" i="2" l="1"/>
  <c r="R92" i="2"/>
  <c r="S92" i="2" s="1"/>
  <c r="K93" i="2"/>
  <c r="I93" i="5" s="1"/>
  <c r="K94" i="2" l="1"/>
  <c r="I94" i="5" s="1"/>
  <c r="R93" i="2"/>
  <c r="S93" i="2" s="1"/>
  <c r="P93" i="2"/>
  <c r="P94" i="2" l="1"/>
  <c r="K95" i="2"/>
  <c r="I95" i="5" s="1"/>
  <c r="R94" i="2"/>
  <c r="S94" i="2" s="1"/>
  <c r="R95" i="2" l="1"/>
  <c r="S95" i="2" s="1"/>
  <c r="P95" i="2"/>
  <c r="K96" i="2"/>
  <c r="I96" i="5" s="1"/>
  <c r="R96" i="2" l="1"/>
  <c r="S96" i="2" s="1"/>
  <c r="P96" i="2"/>
  <c r="K97" i="2"/>
  <c r="I97" i="5" s="1"/>
  <c r="K98" i="2" l="1"/>
  <c r="I98" i="5" s="1"/>
  <c r="R97" i="2"/>
  <c r="S97" i="2" s="1"/>
  <c r="P97" i="2"/>
  <c r="R98" i="2" l="1"/>
  <c r="S98" i="2" s="1"/>
  <c r="K99" i="2"/>
  <c r="I99" i="5" s="1"/>
  <c r="P98" i="2"/>
  <c r="R99" i="2" l="1"/>
  <c r="S99" i="2" s="1"/>
  <c r="O99" i="2"/>
  <c r="P99" i="2" s="1"/>
  <c r="P100" i="2" l="1"/>
  <c r="Q48" i="2" s="1"/>
  <c r="V48" i="2" s="1"/>
  <c r="D105" i="2"/>
  <c r="D106" i="2" s="1"/>
  <c r="S100" i="2"/>
  <c r="E105" i="2"/>
  <c r="E106" i="2" s="1"/>
  <c r="Q19" i="2"/>
  <c r="V19" i="2" s="1"/>
  <c r="Q21" i="2"/>
  <c r="V21" i="2" s="1"/>
  <c r="Q35" i="2"/>
  <c r="V35" i="2" s="1"/>
  <c r="Q47" i="2"/>
  <c r="V47" i="2" s="1"/>
  <c r="Q59" i="2"/>
  <c r="V59" i="2" s="1"/>
  <c r="Q71" i="2"/>
  <c r="V71" i="2" s="1"/>
  <c r="Q83" i="2"/>
  <c r="V83" i="2" s="1"/>
  <c r="Q95" i="2"/>
  <c r="V95" i="2" s="1"/>
  <c r="Q12" i="2"/>
  <c r="V12" i="2" s="1"/>
  <c r="Q72" i="2"/>
  <c r="V72" i="2" s="1"/>
  <c r="Q84" i="2"/>
  <c r="V84" i="2" s="1"/>
  <c r="Q96" i="2"/>
  <c r="V96" i="2" s="1"/>
  <c r="Q20" i="2"/>
  <c r="V20" i="2" s="1"/>
  <c r="Q11" i="2"/>
  <c r="V11" i="2" s="1"/>
  <c r="Q37" i="2"/>
  <c r="V37" i="2" s="1"/>
  <c r="Q61" i="2"/>
  <c r="V61" i="2" s="1"/>
  <c r="Q73" i="2"/>
  <c r="V73" i="2" s="1"/>
  <c r="Q97" i="2"/>
  <c r="V97" i="2" s="1"/>
  <c r="Q38" i="2"/>
  <c r="V38" i="2" s="1"/>
  <c r="Q74" i="2"/>
  <c r="V74" i="2" s="1"/>
  <c r="Q75" i="2"/>
  <c r="V75" i="2" s="1"/>
  <c r="Q33" i="2"/>
  <c r="V33" i="2" s="1"/>
  <c r="Q52" i="2"/>
  <c r="V52" i="2" s="1"/>
  <c r="Q13" i="2"/>
  <c r="V13" i="2" s="1"/>
  <c r="Q65" i="2"/>
  <c r="V65" i="2" s="1"/>
  <c r="Q42" i="2"/>
  <c r="V42" i="2" s="1"/>
  <c r="Q66" i="2"/>
  <c r="V66" i="2" s="1"/>
  <c r="Q25" i="2"/>
  <c r="V25" i="2" s="1"/>
  <c r="Q79" i="2"/>
  <c r="V79" i="2" s="1"/>
  <c r="Q56" i="2"/>
  <c r="V56" i="2" s="1"/>
  <c r="Q68" i="2"/>
  <c r="V68" i="2" s="1"/>
  <c r="Q8" i="2"/>
  <c r="V8" i="2" s="1"/>
  <c r="Q93" i="2"/>
  <c r="V93" i="2" s="1"/>
  <c r="Q70" i="2"/>
  <c r="V70" i="2" s="1"/>
  <c r="Q31" i="2"/>
  <c r="V31" i="2" s="1"/>
  <c r="Q36" i="2"/>
  <c r="V36" i="2" s="1"/>
  <c r="Q49" i="2"/>
  <c r="V49" i="2" s="1"/>
  <c r="Q85" i="2"/>
  <c r="V85" i="2" s="1"/>
  <c r="Q28" i="2"/>
  <c r="V28" i="2" s="1"/>
  <c r="Q50" i="2"/>
  <c r="V50" i="2" s="1"/>
  <c r="Q34" i="2"/>
  <c r="V34" i="2" s="1"/>
  <c r="Q64" i="2"/>
  <c r="V64" i="2" s="1"/>
  <c r="Q24" i="2"/>
  <c r="V24" i="2" s="1"/>
  <c r="Q7" i="2"/>
  <c r="V7" i="2" s="1"/>
  <c r="Q90" i="2"/>
  <c r="V90" i="2" s="1"/>
  <c r="Q55" i="2"/>
  <c r="V55" i="2" s="1"/>
  <c r="Q6" i="2"/>
  <c r="V6" i="2" s="1"/>
  <c r="Q92" i="2"/>
  <c r="V92" i="2" s="1"/>
  <c r="Q57" i="2"/>
  <c r="V57" i="2" s="1"/>
  <c r="Q16" i="2"/>
  <c r="V16" i="2" s="1"/>
  <c r="Q62" i="2"/>
  <c r="V62" i="2" s="1"/>
  <c r="Q87" i="2"/>
  <c r="V87" i="2" s="1"/>
  <c r="Q40" i="2"/>
  <c r="V40" i="2" s="1"/>
  <c r="Q76" i="2"/>
  <c r="V76" i="2" s="1"/>
  <c r="Q41" i="2"/>
  <c r="V41" i="2" s="1"/>
  <c r="Q89" i="2"/>
  <c r="V89" i="2" s="1"/>
  <c r="Q30" i="2"/>
  <c r="V30" i="2" s="1"/>
  <c r="Q78" i="2"/>
  <c r="V78" i="2" s="1"/>
  <c r="Q43" i="2"/>
  <c r="V43" i="2" s="1"/>
  <c r="Q9" i="2"/>
  <c r="V9" i="2" s="1"/>
  <c r="Q45" i="2"/>
  <c r="V45" i="2" s="1"/>
  <c r="Q81" i="2"/>
  <c r="V81" i="2" s="1"/>
  <c r="Q58" i="2"/>
  <c r="V58" i="2" s="1"/>
  <c r="Q22" i="2"/>
  <c r="V22" i="2" s="1"/>
  <c r="Q86" i="2"/>
  <c r="V86" i="2" s="1"/>
  <c r="Q27" i="2"/>
  <c r="V27" i="2" s="1"/>
  <c r="Q88" i="2"/>
  <c r="V88" i="2" s="1"/>
  <c r="Q53" i="2"/>
  <c r="V53" i="2" s="1"/>
  <c r="Q15" i="2"/>
  <c r="V15" i="2" s="1"/>
  <c r="Q54" i="2"/>
  <c r="V54" i="2" s="1"/>
  <c r="Q29" i="2"/>
  <c r="V29" i="2" s="1"/>
  <c r="Q91" i="2"/>
  <c r="V91" i="2" s="1"/>
  <c r="Q44" i="2"/>
  <c r="V44" i="2" s="1"/>
  <c r="Q80" i="2"/>
  <c r="V80" i="2" s="1"/>
  <c r="Q32" i="2"/>
  <c r="V32" i="2" s="1"/>
  <c r="Q69" i="2"/>
  <c r="V69" i="2" s="1"/>
  <c r="Q46" i="2"/>
  <c r="V46" i="2" s="1"/>
  <c r="Q94" i="2"/>
  <c r="V94" i="2" s="1"/>
  <c r="Q23" i="2"/>
  <c r="V23" i="2" s="1"/>
  <c r="Q5" i="2"/>
  <c r="V5" i="2" s="1"/>
  <c r="Q10" i="2"/>
  <c r="V10" i="2" s="1"/>
  <c r="Q39" i="2"/>
  <c r="V39" i="2" s="1"/>
  <c r="Q51" i="2"/>
  <c r="V51" i="2" s="1"/>
  <c r="Q63" i="2"/>
  <c r="V63" i="2" s="1"/>
  <c r="Q98" i="2"/>
  <c r="V98" i="2" s="1"/>
  <c r="Q4" i="2"/>
  <c r="V4" i="2" s="1"/>
  <c r="Q77" i="2"/>
  <c r="V77" i="2" s="1"/>
  <c r="Q3" i="2"/>
  <c r="V3" i="2" s="1"/>
  <c r="Q67" i="2"/>
  <c r="V67" i="2" s="1"/>
  <c r="Q18" i="2"/>
  <c r="V18" i="2" s="1"/>
  <c r="Q14" i="2"/>
  <c r="V14" i="2" s="1"/>
  <c r="Q26" i="2"/>
  <c r="V26" i="2" s="1"/>
  <c r="Q82" i="2"/>
  <c r="V82" i="2" s="1"/>
  <c r="Q17" i="2"/>
  <c r="V17" i="2" s="1"/>
  <c r="Q60" i="2" l="1"/>
  <c r="V60" i="2" s="1"/>
  <c r="S1" i="2"/>
  <c r="T48" i="2" s="1"/>
  <c r="W48" i="2" s="1"/>
  <c r="Q100" i="2"/>
  <c r="T59" i="2"/>
  <c r="W59" i="2" s="1"/>
  <c r="T71" i="2"/>
  <c r="W71" i="2" s="1"/>
  <c r="T83" i="2"/>
  <c r="W83" i="2" s="1"/>
  <c r="T95" i="2"/>
  <c r="W95" i="2" s="1"/>
  <c r="T16" i="2"/>
  <c r="W16" i="2" s="1"/>
  <c r="T30" i="2"/>
  <c r="W30" i="2" s="1"/>
  <c r="T32" i="2"/>
  <c r="W32" i="2" s="1"/>
  <c r="T7" i="2"/>
  <c r="W7" i="2" s="1"/>
  <c r="T24" i="2"/>
  <c r="W24" i="2" s="1"/>
  <c r="T61" i="2"/>
  <c r="W61" i="2" s="1"/>
  <c r="T85" i="2"/>
  <c r="W85" i="2" s="1"/>
  <c r="T50" i="2"/>
  <c r="W50" i="2" s="1"/>
  <c r="T86" i="2"/>
  <c r="W86" i="2" s="1"/>
  <c r="T28" i="2"/>
  <c r="W28" i="2" s="1"/>
  <c r="T43" i="2"/>
  <c r="W43" i="2" s="1"/>
  <c r="T67" i="2"/>
  <c r="W67" i="2" s="1"/>
  <c r="T44" i="2"/>
  <c r="W44" i="2" s="1"/>
  <c r="T68" i="2"/>
  <c r="W68" i="2" s="1"/>
  <c r="T4" i="2"/>
  <c r="W4" i="2" s="1"/>
  <c r="T8" i="2"/>
  <c r="W8" i="2" s="1"/>
  <c r="T72" i="2"/>
  <c r="W72" i="2" s="1"/>
  <c r="T13" i="2"/>
  <c r="W13" i="2" s="1"/>
  <c r="T22" i="2"/>
  <c r="W22" i="2" s="1"/>
  <c r="T65" i="2"/>
  <c r="W65" i="2" s="1"/>
  <c r="T5" i="2"/>
  <c r="W5" i="2" s="1"/>
  <c r="T78" i="2"/>
  <c r="W78" i="2" s="1"/>
  <c r="T55" i="2"/>
  <c r="W55" i="2" s="1"/>
  <c r="T33" i="2"/>
  <c r="W33" i="2" s="1"/>
  <c r="T45" i="2"/>
  <c r="W45" i="2" s="1"/>
  <c r="T53" i="2"/>
  <c r="W53" i="2" s="1"/>
  <c r="T6" i="2"/>
  <c r="W6" i="2" s="1"/>
  <c r="T91" i="2"/>
  <c r="W91" i="2" s="1"/>
  <c r="T56" i="2"/>
  <c r="W56" i="2" s="1"/>
  <c r="T3" i="2"/>
  <c r="T36" i="2"/>
  <c r="W36" i="2" s="1"/>
  <c r="T18" i="2"/>
  <c r="W18" i="2" s="1"/>
  <c r="T10" i="2"/>
  <c r="W10" i="2" s="1"/>
  <c r="T77" i="2"/>
  <c r="W77" i="2" s="1"/>
  <c r="T42" i="2"/>
  <c r="W42" i="2" s="1"/>
  <c r="T90" i="2"/>
  <c r="W90" i="2" s="1"/>
  <c r="T26" i="2"/>
  <c r="W26" i="2" s="1"/>
  <c r="T79" i="2"/>
  <c r="W79" i="2" s="1"/>
  <c r="T9" i="2"/>
  <c r="W9" i="2" s="1"/>
  <c r="T80" i="2"/>
  <c r="W80" i="2" s="1"/>
  <c r="T58" i="2"/>
  <c r="W58" i="2" s="1"/>
  <c r="T29" i="2"/>
  <c r="W29" i="2" s="1"/>
  <c r="T17" i="2"/>
  <c r="W17" i="2" s="1"/>
  <c r="T21" i="2"/>
  <c r="W21" i="2" s="1"/>
  <c r="T39" i="2"/>
  <c r="W39" i="2" s="1"/>
  <c r="T51" i="2"/>
  <c r="W51" i="2" s="1"/>
  <c r="T63" i="2"/>
  <c r="W63" i="2" s="1"/>
  <c r="T75" i="2"/>
  <c r="W75" i="2" s="1"/>
  <c r="T87" i="2"/>
  <c r="W87" i="2" s="1"/>
  <c r="T35" i="2"/>
  <c r="W35" i="2" s="1"/>
  <c r="T89" i="2"/>
  <c r="W89" i="2" s="1"/>
  <c r="T54" i="2"/>
  <c r="W54" i="2" s="1"/>
  <c r="T20" i="2"/>
  <c r="W20" i="2" s="1"/>
  <c r="T19" i="2"/>
  <c r="W19" i="2" s="1"/>
  <c r="T92" i="2"/>
  <c r="W92" i="2" s="1"/>
  <c r="T57" i="2"/>
  <c r="W57" i="2" s="1"/>
  <c r="T31" i="2"/>
  <c r="W31" i="2" s="1"/>
  <c r="T94" i="2"/>
  <c r="W94" i="2" s="1"/>
  <c r="T15" i="2" l="1"/>
  <c r="W15" i="2" s="1"/>
  <c r="T82" i="2"/>
  <c r="W82" i="2" s="1"/>
  <c r="T49" i="2"/>
  <c r="W49" i="2" s="1"/>
  <c r="T47" i="2"/>
  <c r="W47" i="2" s="1"/>
  <c r="T52" i="2"/>
  <c r="W52" i="2" s="1"/>
  <c r="T88" i="2"/>
  <c r="W88" i="2" s="1"/>
  <c r="T74" i="2"/>
  <c r="W74" i="2" s="1"/>
  <c r="T66" i="2"/>
  <c r="W66" i="2" s="1"/>
  <c r="T96" i="2"/>
  <c r="W96" i="2" s="1"/>
  <c r="T12" i="2"/>
  <c r="W12" i="2" s="1"/>
  <c r="T64" i="2"/>
  <c r="W64" i="2" s="1"/>
  <c r="T11" i="2"/>
  <c r="W11" i="2" s="1"/>
  <c r="T98" i="2"/>
  <c r="W98" i="2" s="1"/>
  <c r="T70" i="2"/>
  <c r="W70" i="2" s="1"/>
  <c r="T97" i="2"/>
  <c r="W97" i="2" s="1"/>
  <c r="T27" i="2"/>
  <c r="W27" i="2" s="1"/>
  <c r="T84" i="2"/>
  <c r="W84" i="2" s="1"/>
  <c r="T14" i="2"/>
  <c r="W14" i="2" s="1"/>
  <c r="T40" i="2"/>
  <c r="W40" i="2" s="1"/>
  <c r="T81" i="2"/>
  <c r="W81" i="2" s="1"/>
  <c r="T62" i="2"/>
  <c r="W62" i="2" s="1"/>
  <c r="T46" i="2"/>
  <c r="W46" i="2" s="1"/>
  <c r="T73" i="2"/>
  <c r="W73" i="2" s="1"/>
  <c r="T41" i="2"/>
  <c r="W41" i="2" s="1"/>
  <c r="T60" i="2"/>
  <c r="W60" i="2" s="1"/>
  <c r="T34" i="2"/>
  <c r="W34" i="2" s="1"/>
  <c r="T69" i="2"/>
  <c r="W69" i="2" s="1"/>
  <c r="T23" i="2"/>
  <c r="W23" i="2" s="1"/>
  <c r="T25" i="2"/>
  <c r="W25" i="2" s="1"/>
  <c r="T38" i="2"/>
  <c r="W38" i="2" s="1"/>
  <c r="T93" i="2"/>
  <c r="W93" i="2" s="1"/>
  <c r="T37" i="2"/>
  <c r="W37" i="2" s="1"/>
  <c r="T76" i="2"/>
  <c r="W76" i="2" s="1"/>
  <c r="D103" i="2"/>
  <c r="U30" i="2"/>
  <c r="X30" i="2" s="1"/>
  <c r="U80" i="2"/>
  <c r="X80" i="2" s="1"/>
  <c r="U28" i="2"/>
  <c r="X28" i="2" s="1"/>
  <c r="U36" i="2"/>
  <c r="X36" i="2" s="1"/>
  <c r="W3" i="2"/>
  <c r="U3" i="2"/>
  <c r="U51" i="2"/>
  <c r="X51" i="2" s="1"/>
  <c r="U95" i="2"/>
  <c r="X95" i="2" s="1"/>
  <c r="U39" i="2"/>
  <c r="X39" i="2" s="1"/>
  <c r="U20" i="2"/>
  <c r="X20" i="2" s="1"/>
  <c r="U71" i="2"/>
  <c r="X71" i="2" s="1"/>
  <c r="U17" i="2"/>
  <c r="X17" i="2" s="1"/>
  <c r="U6" i="2"/>
  <c r="X6" i="2" s="1"/>
  <c r="U22" i="2"/>
  <c r="X22" i="2" s="1"/>
  <c r="U29" i="2"/>
  <c r="X29" i="2" s="1"/>
  <c r="U10" i="2"/>
  <c r="X10" i="2" s="1"/>
  <c r="U53" i="2"/>
  <c r="X53" i="2" s="1"/>
  <c r="U13" i="2"/>
  <c r="X13" i="2" s="1"/>
  <c r="U43" i="2"/>
  <c r="X43" i="2" s="1"/>
  <c r="U7" i="2"/>
  <c r="X7" i="2" s="1"/>
  <c r="U47" i="2"/>
  <c r="X47" i="2" s="1"/>
  <c r="U18" i="2"/>
  <c r="X18" i="2" s="1"/>
  <c r="U31" i="2"/>
  <c r="X31" i="2" s="1"/>
  <c r="U82" i="2"/>
  <c r="X82" i="2" s="1"/>
  <c r="U63" i="2"/>
  <c r="X63" i="2" s="1"/>
  <c r="U50" i="2"/>
  <c r="X50" i="2" s="1"/>
  <c r="U78" i="2"/>
  <c r="X78" i="2" s="1"/>
  <c r="U90" i="2"/>
  <c r="X90" i="2" s="1"/>
  <c r="U83" i="2"/>
  <c r="X83" i="2" s="1"/>
  <c r="U21" i="2"/>
  <c r="X21" i="2" s="1"/>
  <c r="U77" i="2"/>
  <c r="X77" i="2" s="1"/>
  <c r="U52" i="2"/>
  <c r="X52" i="2" s="1"/>
  <c r="U88" i="2"/>
  <c r="X88" i="2" s="1"/>
  <c r="U74" i="2"/>
  <c r="X74" i="2" s="1"/>
  <c r="U66" i="2"/>
  <c r="X66" i="2" s="1"/>
  <c r="U96" i="2"/>
  <c r="X96" i="2" s="1"/>
  <c r="U12" i="2"/>
  <c r="X12" i="2" s="1"/>
  <c r="U94" i="2"/>
  <c r="X94" i="2" s="1"/>
  <c r="U45" i="2"/>
  <c r="X45" i="2" s="1"/>
  <c r="U75" i="2"/>
  <c r="X75" i="2" s="1"/>
  <c r="U33" i="2"/>
  <c r="X33" i="2" s="1"/>
  <c r="U57" i="2"/>
  <c r="X57" i="2" s="1"/>
  <c r="U55" i="2"/>
  <c r="X55" i="2" s="1"/>
  <c r="U26" i="2"/>
  <c r="X26" i="2" s="1"/>
  <c r="U85" i="2"/>
  <c r="X85" i="2" s="1"/>
  <c r="U91" i="2"/>
  <c r="X91" i="2" s="1"/>
  <c r="U68" i="2"/>
  <c r="X68" i="2" s="1"/>
  <c r="U42" i="2"/>
  <c r="X42" i="2" s="1"/>
  <c r="U49" i="2"/>
  <c r="X49" i="2" s="1"/>
  <c r="U24" i="2"/>
  <c r="X24" i="2" s="1"/>
  <c r="U89" i="2"/>
  <c r="X89" i="2" s="1"/>
  <c r="U27" i="2"/>
  <c r="X27" i="2" s="1"/>
  <c r="U84" i="2"/>
  <c r="X84" i="2" s="1"/>
  <c r="U14" i="2"/>
  <c r="X14" i="2" s="1"/>
  <c r="U87" i="2"/>
  <c r="X87" i="2" s="1"/>
  <c r="U32" i="2"/>
  <c r="X32" i="2" s="1"/>
  <c r="U9" i="2"/>
  <c r="X9" i="2" s="1"/>
  <c r="U16" i="2"/>
  <c r="X16" i="2" s="1"/>
  <c r="U56" i="2"/>
  <c r="X56" i="2" s="1"/>
  <c r="U19" i="2"/>
  <c r="X19" i="2" s="1"/>
  <c r="U5" i="2"/>
  <c r="X5" i="2" s="1"/>
  <c r="U65" i="2"/>
  <c r="X65" i="2" s="1"/>
  <c r="U59" i="2"/>
  <c r="X59" i="2" s="1"/>
  <c r="U35" i="2"/>
  <c r="X35" i="2" s="1"/>
  <c r="U72" i="2"/>
  <c r="X72" i="2" s="1"/>
  <c r="U86" i="2"/>
  <c r="X86" i="2" s="1"/>
  <c r="U79" i="2"/>
  <c r="X79" i="2" s="1"/>
  <c r="U8" i="2"/>
  <c r="X8" i="2" s="1"/>
  <c r="U92" i="2"/>
  <c r="X92" i="2" s="1"/>
  <c r="U4" i="2"/>
  <c r="X4" i="2" s="1"/>
  <c r="U61" i="2"/>
  <c r="X61" i="2" s="1"/>
  <c r="U15" i="2"/>
  <c r="X15" i="2" s="1"/>
  <c r="U44" i="2"/>
  <c r="X44" i="2" s="1"/>
  <c r="U54" i="2"/>
  <c r="X54" i="2" s="1"/>
  <c r="U67" i="2"/>
  <c r="X67" i="2" s="1"/>
  <c r="U58" i="2"/>
  <c r="X58" i="2" s="1"/>
  <c r="U23" i="2"/>
  <c r="X23" i="2" s="1"/>
  <c r="U25" i="2"/>
  <c r="X25" i="2" s="1"/>
  <c r="U38" i="2"/>
  <c r="X38" i="2" s="1"/>
  <c r="U93" i="2"/>
  <c r="X93" i="2" s="1"/>
  <c r="U48" i="2"/>
  <c r="X48" i="2" s="1"/>
  <c r="T100" i="2" l="1"/>
  <c r="U64" i="2"/>
  <c r="X64" i="2" s="1"/>
  <c r="U60" i="2"/>
  <c r="X60" i="2" s="1"/>
  <c r="U46" i="2"/>
  <c r="X46" i="2" s="1"/>
  <c r="U62" i="2"/>
  <c r="X62" i="2" s="1"/>
  <c r="U81" i="2"/>
  <c r="X81" i="2" s="1"/>
  <c r="U40" i="2"/>
  <c r="X40" i="2" s="1"/>
  <c r="U41" i="2"/>
  <c r="X41" i="2" s="1"/>
  <c r="U73" i="2"/>
  <c r="X73" i="2" s="1"/>
  <c r="U76" i="2"/>
  <c r="X76" i="2" s="1"/>
  <c r="U37" i="2"/>
  <c r="X37" i="2" s="1"/>
  <c r="U97" i="2"/>
  <c r="X97" i="2" s="1"/>
  <c r="U70" i="2"/>
  <c r="X70" i="2" s="1"/>
  <c r="U98" i="2"/>
  <c r="X98" i="2" s="1"/>
  <c r="U69" i="2"/>
  <c r="X69" i="2" s="1"/>
  <c r="U34" i="2"/>
  <c r="X34" i="2" s="1"/>
  <c r="U11" i="2"/>
  <c r="X11" i="2" s="1"/>
  <c r="X3" i="2"/>
  <c r="E103" i="2"/>
  <c r="U100" i="2" l="1"/>
  <c r="F102" i="2"/>
  <c r="J3" i="2"/>
  <c r="J100" i="2" s="1"/>
  <c r="E104" i="2" l="1"/>
  <c r="D108" i="2"/>
  <c r="D104" i="2"/>
  <c r="E108" i="2"/>
  <c r="E109" i="2" s="1"/>
  <c r="D107" i="2" l="1"/>
  <c r="D109" i="2" s="1"/>
</calcChain>
</file>

<file path=xl/sharedStrings.xml><?xml version="1.0" encoding="utf-8"?>
<sst xmlns="http://schemas.openxmlformats.org/spreadsheetml/2006/main" count="631" uniqueCount="408">
  <si>
    <t>№ п/п</t>
  </si>
  <si>
    <t>Наименование товара</t>
  </si>
  <si>
    <t>Кол-во</t>
  </si>
  <si>
    <t>Поставщик</t>
  </si>
  <si>
    <t>Ссылка</t>
  </si>
  <si>
    <t>Итого</t>
  </si>
  <si>
    <t>НДС/входящий</t>
  </si>
  <si>
    <t>Цена закуп с НДС</t>
  </si>
  <si>
    <t>Доставка</t>
  </si>
  <si>
    <t>НДС 20%</t>
  </si>
  <si>
    <t>НДС 10%</t>
  </si>
  <si>
    <t>НДС 0%</t>
  </si>
  <si>
    <t>УСН</t>
  </si>
  <si>
    <t>УСН 5%</t>
  </si>
  <si>
    <t>УСН 7%</t>
  </si>
  <si>
    <t>Поставщики</t>
  </si>
  <si>
    <t>Налогооблажение</t>
  </si>
  <si>
    <t>ООО "Ты и я"</t>
  </si>
  <si>
    <t>Базовая наценка</t>
  </si>
  <si>
    <t>Наценки</t>
  </si>
  <si>
    <t>Аукцион</t>
  </si>
  <si>
    <t>Розница</t>
  </si>
  <si>
    <t>Самовывоз</t>
  </si>
  <si>
    <t>Цена закупа без НДС</t>
  </si>
  <si>
    <t>Цена ЛШО</t>
  </si>
  <si>
    <t>НДС/исходящий</t>
  </si>
  <si>
    <t>Перевозчики</t>
  </si>
  <si>
    <t>Деловые линии</t>
  </si>
  <si>
    <t>СДЭК</t>
  </si>
  <si>
    <t>Итого ЛШО доставка зашита</t>
  </si>
  <si>
    <t>Итого ЛШО +Доставка</t>
  </si>
  <si>
    <t>ООО "Научные развлечения"</t>
  </si>
  <si>
    <t>Итого Кедо Доставка зашита</t>
  </si>
  <si>
    <t>Адрес отгрузки</t>
  </si>
  <si>
    <t>Новосибирск</t>
  </si>
  <si>
    <t>Москва</t>
  </si>
  <si>
    <t>длина, мм</t>
  </si>
  <si>
    <t>вес, г</t>
  </si>
  <si>
    <t>ширина, мм</t>
  </si>
  <si>
    <t>высота, мм</t>
  </si>
  <si>
    <t>обьем, м3</t>
  </si>
  <si>
    <t>понижение</t>
  </si>
  <si>
    <t>от 5 млн</t>
  </si>
  <si>
    <t>0т 10 млн</t>
  </si>
  <si>
    <t>Вес итого, кг</t>
  </si>
  <si>
    <t>ИТОГО</t>
  </si>
  <si>
    <t>Логистика и упаковка</t>
  </si>
  <si>
    <t>от</t>
  </si>
  <si>
    <t>до</t>
  </si>
  <si>
    <t>Заработок</t>
  </si>
  <si>
    <t>Наименование ТК</t>
  </si>
  <si>
    <t>Кол-во мест</t>
  </si>
  <si>
    <t>объем</t>
  </si>
  <si>
    <t>Вид упаковки</t>
  </si>
  <si>
    <t>Цена</t>
  </si>
  <si>
    <t>Логистика и упаковка итого</t>
  </si>
  <si>
    <t>Логистика на шт</t>
  </si>
  <si>
    <t>КАШАЛОТ</t>
  </si>
  <si>
    <t>Байкал-Сервис</t>
  </si>
  <si>
    <t>Выбранная ТК</t>
  </si>
  <si>
    <t>ЖелДорЭкспедиция</t>
  </si>
  <si>
    <t>Складское обслуживание</t>
  </si>
  <si>
    <t>Забор оригналов документов от клиента</t>
  </si>
  <si>
    <t>Наименование перевозчика (ТК)</t>
  </si>
  <si>
    <t>Срок доставки, дн</t>
  </si>
  <si>
    <t>Стоимость, руб</t>
  </si>
  <si>
    <t>ЛШО</t>
  </si>
  <si>
    <t>ИП</t>
  </si>
  <si>
    <t>Сумма КП</t>
  </si>
  <si>
    <t>Закупочная цена итого, без НДС</t>
  </si>
  <si>
    <t>Наценка</t>
  </si>
  <si>
    <t>Внешний код(Артикул)</t>
  </si>
  <si>
    <t>НЕ УКАЗАН (20%)</t>
  </si>
  <si>
    <t>НЕ УКАЗАН (УСН)</t>
  </si>
  <si>
    <t>коэф корр</t>
  </si>
  <si>
    <t>коэфф кор</t>
  </si>
  <si>
    <t>Цена ЛШО/Доставка</t>
  </si>
  <si>
    <t>Цена Кедо Доставка</t>
  </si>
  <si>
    <t>Цена Верх/Доставка</t>
  </si>
  <si>
    <t>Итого Верх Доставка зашита</t>
  </si>
  <si>
    <t>Итого Верх +Доставка</t>
  </si>
  <si>
    <t>Цена Верх</t>
  </si>
  <si>
    <t>Выбираем</t>
  </si>
  <si>
    <t>Ставка НДС/входящая</t>
  </si>
  <si>
    <t>Служеьные</t>
  </si>
  <si>
    <t>Актуальная цена</t>
  </si>
  <si>
    <t>Бронируемая позиция</t>
  </si>
  <si>
    <t>Бронируемых позиций</t>
  </si>
  <si>
    <t>обычно, изменять е нужно, но перепроверьте входящий и  исходящий НДС</t>
  </si>
  <si>
    <t>ВСЕ ОСТАЛЬНОЕ НЕ ТРОГАЕМ</t>
  </si>
  <si>
    <t>Страна</t>
  </si>
  <si>
    <t>Объем итого</t>
  </si>
  <si>
    <t>Адрес поставщика</t>
  </si>
  <si>
    <t xml:space="preserve"> Город </t>
  </si>
  <si>
    <t>Зона</t>
  </si>
  <si>
    <t>Срок доставки</t>
  </si>
  <si>
    <t>Апрелевка</t>
  </si>
  <si>
    <t>2-3</t>
  </si>
  <si>
    <t>Зарайск</t>
  </si>
  <si>
    <t>3-5</t>
  </si>
  <si>
    <t>Можайск</t>
  </si>
  <si>
    <t>3-4</t>
  </si>
  <si>
    <t>Солнечногорск</t>
  </si>
  <si>
    <t>1) Грузчики - при разгрузке или погрузке негабаритного тяжелого груза, стоимость одного грузчика на 3 часа (при условии заранее обговоренного времени, либо первая, либо вторая половина дня) - 1000 руб.</t>
  </si>
  <si>
    <t>Балашиха</t>
  </si>
  <si>
    <t>1-2</t>
  </si>
  <si>
    <t>Звенигород</t>
  </si>
  <si>
    <t xml:space="preserve">Монино </t>
  </si>
  <si>
    <t>Солнцево</t>
  </si>
  <si>
    <t>2) Дополнительная упаковка груза в пупурчатую пленку (для сохранности хрупких товаров) - стоимость упаковки 1 места, габариты которого не превышают размеры стандартной коробки (А4) - 300 руб.</t>
  </si>
  <si>
    <t xml:space="preserve">Бекасово </t>
  </si>
  <si>
    <t>Зеленоград</t>
  </si>
  <si>
    <t>Мосрентген</t>
  </si>
  <si>
    <t>Софрино</t>
  </si>
  <si>
    <t>3) Разбор груза - стоимость разбора 1 места (в котором не более 10 наименований) - 100 руб.</t>
  </si>
  <si>
    <t>Бронницы</t>
  </si>
  <si>
    <t>Ивантеевка</t>
  </si>
  <si>
    <t>Мытищи</t>
  </si>
  <si>
    <t>Ступино</t>
  </si>
  <si>
    <t>4) Маркировка груза - стоимость 1000 руб. (в зависимости от количества мест)</t>
  </si>
  <si>
    <t>Быково</t>
  </si>
  <si>
    <t>Истра</t>
  </si>
  <si>
    <t>Наро-Фоминск</t>
  </si>
  <si>
    <t>Сходня</t>
  </si>
  <si>
    <t>5) Проверка груза - если груз не возможно проверить (нет маркировки, не подписан и т.д) - тариф разбора груза. Повторная проверка груза, уточнение по позициям - тариф разбора груза.</t>
  </si>
  <si>
    <t xml:space="preserve">Ватутинки </t>
  </si>
  <si>
    <t>Кашира</t>
  </si>
  <si>
    <t>Нахабино</t>
  </si>
  <si>
    <t>Талдом</t>
  </si>
  <si>
    <t>6) Снятие обрешетки - 1 место - от 300 руб до 1500 руб. (в зависимости от габаритов)</t>
  </si>
  <si>
    <t>Видное</t>
  </si>
  <si>
    <t>Климовск</t>
  </si>
  <si>
    <t>Немчиновка</t>
  </si>
  <si>
    <t>Томилино</t>
  </si>
  <si>
    <t>7) Сделать обрешетку - 1 место - от 500 руб до 2000 руб. (в зависимости от габаритов)</t>
  </si>
  <si>
    <t>Внуково</t>
  </si>
  <si>
    <t>Клин</t>
  </si>
  <si>
    <t>Ногинск</t>
  </si>
  <si>
    <t>Троицк</t>
  </si>
  <si>
    <t>8) Задержка в нерабочее время без грузчика - 1000 руб. (1-2 часа)</t>
  </si>
  <si>
    <t>Волоколамск</t>
  </si>
  <si>
    <t>Коломна</t>
  </si>
  <si>
    <t>Одинцово</t>
  </si>
  <si>
    <t>Фрязино</t>
  </si>
  <si>
    <t>9) Задержка в нерабочее время с грузчиками - 1000 руб. (1-2 часа) + тариф грузчика</t>
  </si>
  <si>
    <t>Воскресенск</t>
  </si>
  <si>
    <t>Королев</t>
  </si>
  <si>
    <t>Озеры</t>
  </si>
  <si>
    <t>Химки</t>
  </si>
  <si>
    <t>Востряково</t>
  </si>
  <si>
    <t>Котельники</t>
  </si>
  <si>
    <t>Опалиха</t>
  </si>
  <si>
    <t>Черкизово</t>
  </si>
  <si>
    <t>Газопровод</t>
  </si>
  <si>
    <t>Красноармейск</t>
  </si>
  <si>
    <t>Орехово-Зуево</t>
  </si>
  <si>
    <t>Черноголовка</t>
  </si>
  <si>
    <t>Голицино</t>
  </si>
  <si>
    <t>Красногорск</t>
  </si>
  <si>
    <t>Павловский Посад</t>
  </si>
  <si>
    <t>Чехов</t>
  </si>
  <si>
    <t>Дедовск</t>
  </si>
  <si>
    <t>Краснозаводск</t>
  </si>
  <si>
    <t>Переделкино</t>
  </si>
  <si>
    <t>Шатура</t>
  </si>
  <si>
    <t>Дзержинский</t>
  </si>
  <si>
    <t>Краснознаменск</t>
  </si>
  <si>
    <t>Подольск</t>
  </si>
  <si>
    <t>Шаховская</t>
  </si>
  <si>
    <t>Дмитров</t>
  </si>
  <si>
    <t>Лобня</t>
  </si>
  <si>
    <t>Протвино</t>
  </si>
  <si>
    <t>Шереметьево</t>
  </si>
  <si>
    <t>Долгопрудный</t>
  </si>
  <si>
    <t>Лосино-Петровский</t>
  </si>
  <si>
    <t>Пушкино</t>
  </si>
  <si>
    <t>Щелково</t>
  </si>
  <si>
    <t>Домодедово</t>
  </si>
  <si>
    <t>Лотошино</t>
  </si>
  <si>
    <t>Раменское</t>
  </si>
  <si>
    <t>Щербинка</t>
  </si>
  <si>
    <t>Дубна</t>
  </si>
  <si>
    <t>Луховицы</t>
  </si>
  <si>
    <t>Реутов</t>
  </si>
  <si>
    <t>Электрогорск</t>
  </si>
  <si>
    <t>Егорьевск</t>
  </si>
  <si>
    <t>Лыткарино</t>
  </si>
  <si>
    <t>Руза</t>
  </si>
  <si>
    <t>Электросталь</t>
  </si>
  <si>
    <t xml:space="preserve">Жаворонки </t>
  </si>
  <si>
    <t>Люберцы</t>
  </si>
  <si>
    <t>Сергиев Посад</t>
  </si>
  <si>
    <t>Электроугли</t>
  </si>
  <si>
    <t>Железнодорожный</t>
  </si>
  <si>
    <t xml:space="preserve">Мамыри </t>
  </si>
  <si>
    <t>Серебряные Пруды</t>
  </si>
  <si>
    <t>Юбилейный</t>
  </si>
  <si>
    <t>Жуковский</t>
  </si>
  <si>
    <t>Медвежьи Озера</t>
  </si>
  <si>
    <t>Серпухов</t>
  </si>
  <si>
    <t>Яхрома</t>
  </si>
  <si>
    <t>Латтела</t>
  </si>
  <si>
    <t>Закупочная цена итого без доставки</t>
  </si>
  <si>
    <t>Цена закуп с доставкой до Москвы</t>
  </si>
  <si>
    <t>Город сборки товара</t>
  </si>
  <si>
    <t>Город клиента</t>
  </si>
  <si>
    <t>Доставка от нас Клиенту</t>
  </si>
  <si>
    <t>Разгрузка/погрузка</t>
  </si>
  <si>
    <t>Доставка от Поставщика до нас</t>
  </si>
  <si>
    <t>Установка</t>
  </si>
  <si>
    <t>Ваезд представителя</t>
  </si>
  <si>
    <t>иные затраты</t>
  </si>
  <si>
    <t>Срок отгрузки</t>
  </si>
  <si>
    <t>Название закупки</t>
  </si>
  <si>
    <t>Цена контракта</t>
  </si>
  <si>
    <t>Дата начала подачи заявок</t>
  </si>
  <si>
    <t>Дата окончания подачи заявок</t>
  </si>
  <si>
    <t>Обеспечение заявки</t>
  </si>
  <si>
    <t>Обеспечение контракта</t>
  </si>
  <si>
    <t>Метки</t>
  </si>
  <si>
    <t>Посмотреть в Тендерплане</t>
  </si>
  <si>
    <t>Тип размещения</t>
  </si>
  <si>
    <t>Закон/Площадка</t>
  </si>
  <si>
    <t>Посмотреть на площадке</t>
  </si>
  <si>
    <t>Номер тендера</t>
  </si>
  <si>
    <t>Размер обеспечения гарантийных обязательств</t>
  </si>
  <si>
    <t>Дата рассмотрения и оценки заявок</t>
  </si>
  <si>
    <t>Дата проведения аукциона</t>
  </si>
  <si>
    <t>Дата подведения итогов</t>
  </si>
  <si>
    <t>ИНН заказчика</t>
  </si>
  <si>
    <t xml:space="preserve">Требуется монтаж/пусконаладочные работы </t>
  </si>
  <si>
    <t>Требуется Обучение сотрудников</t>
  </si>
  <si>
    <t xml:space="preserve">Требуется представитель от компании </t>
  </si>
  <si>
    <t>Количество позиций:</t>
  </si>
  <si>
    <t xml:space="preserve">Срок поставки товара:	</t>
  </si>
  <si>
    <t>Ограничение для иностранного товара</t>
  </si>
  <si>
    <t>Преимущество российского товара</t>
  </si>
  <si>
    <t>Причина отказа</t>
  </si>
  <si>
    <t>Выбрал поставщика</t>
  </si>
  <si>
    <t>Аналоги</t>
  </si>
  <si>
    <t>Адрес доставки</t>
  </si>
  <si>
    <t>Дата планируемой поставки</t>
  </si>
  <si>
    <t>Компания отгрузки</t>
  </si>
  <si>
    <t>Ссылка на сделку</t>
  </si>
  <si>
    <t>Номер сделки</t>
  </si>
  <si>
    <t>название поля</t>
  </si>
  <si>
    <t>поле</t>
  </si>
  <si>
    <t>содержание</t>
  </si>
  <si>
    <t>ID</t>
  </si>
  <si>
    <t>TITLE</t>
  </si>
  <si>
    <t>UF_CRM_TP_1</t>
  </si>
  <si>
    <t>UF_CRM_TP_2</t>
  </si>
  <si>
    <t>UF_CRM_TP_3</t>
  </si>
  <si>
    <t>UF_CRM_TP_4</t>
  </si>
  <si>
    <t>UF_CRM_TP_5</t>
  </si>
  <si>
    <t>UF_CRM_TP_6</t>
  </si>
  <si>
    <t>UF_CRM_TP_MARKS</t>
  </si>
  <si>
    <t>UF_CRM_TP_7</t>
  </si>
  <si>
    <t>UF_CRM_TP_8</t>
  </si>
  <si>
    <t>UF_CRM_TP_9</t>
  </si>
  <si>
    <t>UF_CRM_TP_10</t>
  </si>
  <si>
    <t>UF_CRM_TP_11</t>
  </si>
  <si>
    <t>UF_CRM_TP_12</t>
  </si>
  <si>
    <t>UF_CRM_TP_13</t>
  </si>
  <si>
    <t>UF_CRM_TP_14</t>
  </si>
  <si>
    <t>UF_CRM_TP_15</t>
  </si>
  <si>
    <t>UF_CRM_TP_16</t>
  </si>
  <si>
    <t>UF_CRM_1757398708466</t>
  </si>
  <si>
    <t>UF_CRM_1757398736633</t>
  </si>
  <si>
    <t>UF_CRM_1757398787387</t>
  </si>
  <si>
    <t>UF_CRM_1757398866815</t>
  </si>
  <si>
    <t>UF_CRM_1757398927169</t>
  </si>
  <si>
    <t>UF_CRM_1757402422471</t>
  </si>
  <si>
    <t>UF_CRM_1757402456572</t>
  </si>
  <si>
    <t>UF_CRM_1757912892451</t>
  </si>
  <si>
    <t>UF_CRM_1757916728790</t>
  </si>
  <si>
    <t>UF_CRM_1757929901175</t>
  </si>
  <si>
    <t>UF_CRM_1757930626746</t>
  </si>
  <si>
    <t>UF_CRM_1757931573446</t>
  </si>
  <si>
    <t>UF_CRM_1757999862739</t>
  </si>
  <si>
    <t>UF_CRM_1759603831093</t>
  </si>
  <si>
    <t>Название сделки</t>
  </si>
  <si>
    <t>PRODUCT_ID</t>
  </si>
  <si>
    <t>PRODUCT_NAME</t>
  </si>
  <si>
    <t>PRICE</t>
  </si>
  <si>
    <t>QUANTITY</t>
  </si>
  <si>
    <t>TAX_RATE</t>
  </si>
  <si>
    <t>TAX_INCLUDED</t>
  </si>
  <si>
    <t>MEASURE_NAME</t>
  </si>
  <si>
    <t>SORT</t>
  </si>
  <si>
    <t>XML_ID</t>
  </si>
  <si>
    <t>TYPE</t>
  </si>
  <si>
    <t>STORE_ID</t>
  </si>
  <si>
    <t>RESERVE_ID</t>
  </si>
  <si>
    <t>DATE_RESERVE_END</t>
  </si>
  <si>
    <t>RESERVE_QUANTITY</t>
  </si>
  <si>
    <t>OWNER_ID</t>
  </si>
  <si>
    <t>OWNER_TYPE</t>
  </si>
  <si>
    <t>ORIGINAL_PRODUCT_NAME</t>
  </si>
  <si>
    <t>PRODUCT_DESCRIPTION</t>
  </si>
  <si>
    <t>PRICE_EXCLUSIVE</t>
  </si>
  <si>
    <t>PRICE_NETTO</t>
  </si>
  <si>
    <t>PRICE_BRUTTO</t>
  </si>
  <si>
    <t>PRICE_ACCOUNT</t>
  </si>
  <si>
    <t>DISCOUNT_TYPE_ID</t>
  </si>
  <si>
    <t>DISCOUNT_RATE</t>
  </si>
  <si>
    <t>DISCOUNT_SUM</t>
  </si>
  <si>
    <t>CUSTOMIZED</t>
  </si>
  <si>
    <t>MEASURE_CODE</t>
  </si>
  <si>
    <t>NAME</t>
  </si>
  <si>
    <t>CODE</t>
  </si>
  <si>
    <t>ACTIVE</t>
  </si>
  <si>
    <t>CATALOG_ID</t>
  </si>
  <si>
    <t>SECTION_ID</t>
  </si>
  <si>
    <t>DESCRIPTION</t>
  </si>
  <si>
    <t>VAT_ID</t>
  </si>
  <si>
    <t>VAT_INCLUDED</t>
  </si>
  <si>
    <t>DESCRIPTION_TYPE</t>
  </si>
  <si>
    <t>CURRENCY_ID</t>
  </si>
  <si>
    <t>MEASURE</t>
  </si>
  <si>
    <t>PREVIEW_PICTURE</t>
  </si>
  <si>
    <t>DETAIL_PICTURE</t>
  </si>
  <si>
    <t>TIMESTAMP_X</t>
  </si>
  <si>
    <t>DATE_CREATE</t>
  </si>
  <si>
    <t>MODIFIED_BY</t>
  </si>
  <si>
    <t>CREATED_BY</t>
  </si>
  <si>
    <t>PROPERTY_108</t>
  </si>
  <si>
    <t>PROPERTY_194</t>
  </si>
  <si>
    <t>PROPERTY_200</t>
  </si>
  <si>
    <t>PROPERTY_202</t>
  </si>
  <si>
    <t>PROPERTY_204</t>
  </si>
  <si>
    <t>PROPERTY_206</t>
  </si>
  <si>
    <t>PROPERTY_212</t>
  </si>
  <si>
    <t>PROPERTY_214</t>
  </si>
  <si>
    <t>PROPERTY_216</t>
  </si>
  <si>
    <t>PROPERTY_218</t>
  </si>
  <si>
    <t>PROPERTY_220</t>
  </si>
  <si>
    <t>PROPERTY_228</t>
  </si>
  <si>
    <t>PROPERTY_232</t>
  </si>
  <si>
    <t>PROPERTY_234</t>
  </si>
  <si>
    <t>PROPERTY_236</t>
  </si>
  <si>
    <t>PROPERTY_238</t>
  </si>
  <si>
    <t>PROPERTY_240</t>
  </si>
  <si>
    <t>PROPERTY_242</t>
  </si>
  <si>
    <t>PROPERTY_244</t>
  </si>
  <si>
    <t>ID товара в каталоге</t>
  </si>
  <si>
    <t>Название товара (в сделке)</t>
  </si>
  <si>
    <t>Цена в сделке</t>
  </si>
  <si>
    <t>Количество</t>
  </si>
  <si>
    <t>Ставка налога (%)</t>
  </si>
  <si>
    <t>Налог включён в цену</t>
  </si>
  <si>
    <t>Единица измерения</t>
  </si>
  <si>
    <t>Сортировка</t>
  </si>
  <si>
    <t>Внешний ID (XML_ID)</t>
  </si>
  <si>
    <t>Тип строки</t>
  </si>
  <si>
    <t>ID склада</t>
  </si>
  <si>
    <t>ID резерва</t>
  </si>
  <si>
    <t>Дата окончания резерва</t>
  </si>
  <si>
    <t>Зарезервированное количество</t>
  </si>
  <si>
    <t>ID строки товара</t>
  </si>
  <si>
    <t>ID сделки</t>
  </si>
  <si>
    <t>Тип владельца</t>
  </si>
  <si>
    <t>Оригинальное название</t>
  </si>
  <si>
    <t>Описание товара</t>
  </si>
  <si>
    <t>Цена без скидок</t>
  </si>
  <si>
    <t>Цена нетто</t>
  </si>
  <si>
    <t>Цена брутто</t>
  </si>
  <si>
    <t>Бухгалтерская цена</t>
  </si>
  <si>
    <t>Тип скидки</t>
  </si>
  <si>
    <t>Размер скидки (%)</t>
  </si>
  <si>
    <t>Сумма скидки</t>
  </si>
  <si>
    <t>Изменено вручную</t>
  </si>
  <si>
    <t>Код единицы измерения</t>
  </si>
  <si>
    <t>Название товара (каталог)</t>
  </si>
  <si>
    <t>Символьный код</t>
  </si>
  <si>
    <t>Активен</t>
  </si>
  <si>
    <t>ID каталога</t>
  </si>
  <si>
    <t>ID раздела</t>
  </si>
  <si>
    <t>Описание (каталог)</t>
  </si>
  <si>
    <t>Ставка НДС</t>
  </si>
  <si>
    <t>НДС включён</t>
  </si>
  <si>
    <t>Тип описания</t>
  </si>
  <si>
    <t>Валюта</t>
  </si>
  <si>
    <t>Единица измерения (каталог)</t>
  </si>
  <si>
    <t>Превью изображение</t>
  </si>
  <si>
    <t>Детальное изображение</t>
  </si>
  <si>
    <t>Дата изменения</t>
  </si>
  <si>
    <t>Дата создания</t>
  </si>
  <si>
    <t>Изменил</t>
  </si>
  <si>
    <t>Создал</t>
  </si>
  <si>
    <t>Картинка товара</t>
  </si>
  <si>
    <t>Техническое описание</t>
  </si>
  <si>
    <t>Дата расчета</t>
  </si>
  <si>
    <t>Страна производства</t>
  </si>
  <si>
    <t>Ссылка на товар</t>
  </si>
  <si>
    <t>Реестровая запись в Минпроме</t>
  </si>
  <si>
    <t>Объём (м³)</t>
  </si>
  <si>
    <t>Цена закупа</t>
  </si>
  <si>
    <t>ООО с НДС</t>
  </si>
  <si>
    <t>ИП без НДС</t>
  </si>
  <si>
    <t>Вес (г)</t>
  </si>
  <si>
    <t>Артикул поставщика</t>
  </si>
  <si>
    <t>Ставка НДС/входящий</t>
  </si>
  <si>
    <t>Бронируется? да/нет/прямая</t>
  </si>
  <si>
    <t>Реестр Минпрома (Да/Нет)</t>
  </si>
  <si>
    <t>Наценка БЕЗ НДС</t>
  </si>
  <si>
    <t>МОЖНО МЕНЯТЬ</t>
  </si>
  <si>
    <t>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</si>
</sst>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29">
    <fill>
      <patternFill patternType="none"/>
    </fill>
    <fill>
      <patternFill patternType="gray125"/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theme="3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theme="3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theme="3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theme="3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theme="8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3" borderId="6" xfId="0" applyFill="1" applyBorder="1"/>
    <xf numFmtId="0" fontId="0" fillId="0" borderId="6" xfId="0" applyBorder="1"/>
    <xf numFmtId="0" fontId="0" fillId="0" borderId="0" xfId="0" applyBorder="1"/>
    <xf numFmtId="0" fontId="0" fillId="0" borderId="1" xfId="0" applyBorder="1"/>
    <xf numFmtId="0" fontId="0" fillId="0" borderId="7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13" borderId="6" xfId="0" applyFill="1" applyBorder="1"/>
    <xf numFmtId="0" fontId="0" fillId="15" borderId="0" xfId="0" applyFill="1"/>
    <xf numFmtId="0" fontId="0" fillId="16" borderId="6" xfId="0" applyFill="1" applyBorder="1"/>
    <xf numFmtId="0" fontId="3" fillId="0" borderId="0" xfId="0" applyFont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7" borderId="6" xfId="0" applyNumberFormat="1" applyFont="1" applyFill="1" applyBorder="1" applyAlignment="1">
      <alignment horizontal="center" vertical="center" wrapText="1"/>
    </xf>
    <xf numFmtId="2" fontId="1" fillId="9" borderId="6" xfId="0" applyNumberFormat="1" applyFont="1" applyFill="1" applyBorder="1" applyAlignment="1">
      <alignment horizontal="center" vertical="center" wrapText="1"/>
    </xf>
    <xf numFmtId="2" fontId="1" fillId="11" borderId="6" xfId="0" applyNumberFormat="1" applyFont="1" applyFill="1" applyBorder="1" applyAlignment="1">
      <alignment horizontal="center" vertical="center" wrapText="1"/>
    </xf>
    <xf numFmtId="0" fontId="0" fillId="15" borderId="6" xfId="0" applyFill="1" applyBorder="1"/>
    <xf numFmtId="0" fontId="0" fillId="14" borderId="6" xfId="0" applyFill="1" applyBorder="1"/>
    <xf numFmtId="1" fontId="1" fillId="2" borderId="6" xfId="0" applyNumberFormat="1" applyFont="1" applyFill="1" applyBorder="1" applyAlignment="1">
      <alignment horizontal="center" vertical="center" wrapText="1"/>
    </xf>
    <xf numFmtId="1" fontId="0" fillId="13" borderId="6" xfId="0" applyNumberFormat="1" applyFill="1" applyBorder="1"/>
    <xf numFmtId="2" fontId="1" fillId="0" borderId="11" xfId="0" applyNumberFormat="1" applyFont="1" applyBorder="1" applyAlignment="1">
      <alignment horizontal="center" vertical="center" wrapText="1"/>
    </xf>
    <xf numFmtId="2" fontId="1" fillId="0" borderId="1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5" borderId="0" xfId="0" applyFont="1" applyFill="1"/>
    <xf numFmtId="1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 applyAlignment="1"/>
    <xf numFmtId="2" fontId="7" fillId="8" borderId="0" xfId="0" applyNumberFormat="1" applyFont="1" applyFill="1" applyAlignment="1"/>
    <xf numFmtId="2" fontId="7" fillId="3" borderId="0" xfId="0" applyNumberFormat="1" applyFont="1" applyFill="1" applyAlignment="1"/>
    <xf numFmtId="0" fontId="7" fillId="0" borderId="0" xfId="0" applyFont="1" applyAlignment="1"/>
    <xf numFmtId="0" fontId="7" fillId="0" borderId="0" xfId="0" applyFont="1" applyBorder="1"/>
    <xf numFmtId="0" fontId="7" fillId="0" borderId="6" xfId="0" applyFont="1" applyBorder="1"/>
    <xf numFmtId="0" fontId="7" fillId="20" borderId="6" xfId="0" applyFont="1" applyFill="1" applyBorder="1"/>
    <xf numFmtId="0" fontId="7" fillId="3" borderId="6" xfId="0" applyFont="1" applyFill="1" applyBorder="1"/>
    <xf numFmtId="0" fontId="7" fillId="4" borderId="6" xfId="0" applyFont="1" applyFill="1" applyBorder="1"/>
    <xf numFmtId="0" fontId="7" fillId="13" borderId="6" xfId="0" applyFont="1" applyFill="1" applyBorder="1"/>
    <xf numFmtId="2" fontId="7" fillId="5" borderId="6" xfId="0" applyNumberFormat="1" applyFont="1" applyFill="1" applyBorder="1"/>
    <xf numFmtId="2" fontId="7" fillId="6" borderId="6" xfId="0" applyNumberFormat="1" applyFont="1" applyFill="1" applyBorder="1"/>
    <xf numFmtId="2" fontId="7" fillId="8" borderId="6" xfId="0" applyNumberFormat="1" applyFont="1" applyFill="1" applyBorder="1"/>
    <xf numFmtId="0" fontId="7" fillId="5" borderId="6" xfId="0" applyFont="1" applyFill="1" applyBorder="1"/>
    <xf numFmtId="2" fontId="7" fillId="10" borderId="6" xfId="0" applyNumberFormat="1" applyFont="1" applyFill="1" applyBorder="1"/>
    <xf numFmtId="0" fontId="7" fillId="12" borderId="6" xfId="0" applyFont="1" applyFill="1" applyBorder="1"/>
    <xf numFmtId="0" fontId="8" fillId="21" borderId="6" xfId="0" applyFont="1" applyFill="1" applyBorder="1"/>
    <xf numFmtId="1" fontId="8" fillId="21" borderId="6" xfId="0" applyNumberFormat="1" applyFont="1" applyFill="1" applyBorder="1"/>
    <xf numFmtId="2" fontId="8" fillId="21" borderId="6" xfId="0" applyNumberFormat="1" applyFont="1" applyFill="1" applyBorder="1"/>
    <xf numFmtId="0" fontId="7" fillId="22" borderId="0" xfId="0" applyFont="1" applyFill="1" applyBorder="1"/>
    <xf numFmtId="0" fontId="7" fillId="8" borderId="6" xfId="0" applyFont="1" applyFill="1" applyBorder="1"/>
    <xf numFmtId="1" fontId="7" fillId="8" borderId="6" xfId="0" applyNumberFormat="1" applyFont="1" applyFill="1" applyBorder="1"/>
    <xf numFmtId="2" fontId="7" fillId="0" borderId="7" xfId="0" applyNumberFormat="1" applyFont="1" applyBorder="1"/>
    <xf numFmtId="2" fontId="7" fillId="0" borderId="8" xfId="0" applyNumberFormat="1" applyFont="1" applyBorder="1"/>
    <xf numFmtId="0" fontId="7" fillId="3" borderId="14" xfId="0" applyFont="1" applyFill="1" applyBorder="1"/>
    <xf numFmtId="2" fontId="7" fillId="0" borderId="11" xfId="0" applyNumberFormat="1" applyFont="1" applyBorder="1"/>
    <xf numFmtId="2" fontId="7" fillId="0" borderId="15" xfId="0" applyNumberFormat="1" applyFont="1" applyBorder="1" applyAlignment="1">
      <alignment horizontal="center"/>
    </xf>
    <xf numFmtId="2" fontId="7" fillId="0" borderId="16" xfId="0" applyNumberFormat="1" applyFont="1" applyBorder="1" applyAlignment="1">
      <alignment horizontal="center"/>
    </xf>
    <xf numFmtId="2" fontId="7" fillId="0" borderId="15" xfId="0" applyNumberFormat="1" applyFont="1" applyBorder="1" applyAlignment="1">
      <alignment horizontal="center" vertical="center" wrapText="1"/>
    </xf>
    <xf numFmtId="2" fontId="7" fillId="0" borderId="16" xfId="0" applyNumberFormat="1" applyFont="1" applyBorder="1" applyAlignment="1">
      <alignment horizontal="center" wrapText="1"/>
    </xf>
    <xf numFmtId="2" fontId="7" fillId="0" borderId="16" xfId="0" applyNumberFormat="1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/>
    </xf>
    <xf numFmtId="0" fontId="7" fillId="3" borderId="0" xfId="0" applyFont="1" applyFill="1"/>
    <xf numFmtId="0" fontId="7" fillId="0" borderId="0" xfId="0" applyFont="1" applyFill="1"/>
    <xf numFmtId="0" fontId="7" fillId="23" borderId="0" xfId="0" applyFont="1" applyFill="1"/>
    <xf numFmtId="2" fontId="1" fillId="24" borderId="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top" wrapText="1"/>
    </xf>
    <xf numFmtId="2" fontId="0" fillId="0" borderId="18" xfId="0" applyNumberFormat="1" applyFill="1" applyBorder="1" applyAlignment="1">
      <alignment horizontal="center" vertical="top" wrapText="1"/>
    </xf>
    <xf numFmtId="2" fontId="0" fillId="0" borderId="19" xfId="0" applyNumberFormat="1" applyFill="1" applyBorder="1" applyAlignment="1">
      <alignment horizontal="center" vertical="top" wrapText="1"/>
    </xf>
    <xf numFmtId="0" fontId="10" fillId="0" borderId="19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 vertical="top" wrapText="1"/>
    </xf>
    <xf numFmtId="0" fontId="0" fillId="0" borderId="18" xfId="0" applyFill="1" applyBorder="1" applyAlignment="1">
      <alignment horizontal="center" vertical="top" wrapText="1"/>
    </xf>
    <xf numFmtId="2" fontId="0" fillId="0" borderId="0" xfId="0" applyNumberForma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21" xfId="0" applyBorder="1"/>
    <xf numFmtId="0" fontId="0" fillId="0" borderId="22" xfId="0" applyBorder="1" applyAlignment="1">
      <alignment horizontal="center"/>
    </xf>
    <xf numFmtId="49" fontId="0" fillId="0" borderId="23" xfId="0" applyNumberFormat="1" applyBorder="1" applyAlignment="1">
      <alignment horizontal="center" vertical="center"/>
    </xf>
    <xf numFmtId="0" fontId="11" fillId="0" borderId="24" xfId="0" applyFont="1" applyBorder="1"/>
    <xf numFmtId="0" fontId="11" fillId="0" borderId="0" xfId="0" applyFont="1" applyAlignment="1">
      <alignment horizontal="center"/>
    </xf>
    <xf numFmtId="49" fontId="11" fillId="0" borderId="25" xfId="0" applyNumberFormat="1" applyFont="1" applyBorder="1" applyAlignment="1">
      <alignment horizontal="center" vertical="center"/>
    </xf>
    <xf numFmtId="0" fontId="11" fillId="0" borderId="26" xfId="0" applyFont="1" applyBorder="1"/>
    <xf numFmtId="0" fontId="11" fillId="0" borderId="27" xfId="0" applyFont="1" applyBorder="1" applyAlignment="1">
      <alignment horizontal="center"/>
    </xf>
    <xf numFmtId="49" fontId="11" fillId="0" borderId="28" xfId="0" applyNumberFormat="1" applyFont="1" applyBorder="1" applyAlignment="1">
      <alignment horizontal="center" vertical="center"/>
    </xf>
    <xf numFmtId="0" fontId="0" fillId="0" borderId="24" xfId="0" applyBorder="1"/>
    <xf numFmtId="0" fontId="0" fillId="0" borderId="0" xfId="0" applyAlignment="1">
      <alignment horizontal="center"/>
    </xf>
    <xf numFmtId="49" fontId="0" fillId="0" borderId="25" xfId="0" applyNumberFormat="1" applyBorder="1" applyAlignment="1">
      <alignment horizontal="center" vertical="center"/>
    </xf>
    <xf numFmtId="0" fontId="0" fillId="0" borderId="29" xfId="0" applyBorder="1"/>
    <xf numFmtId="0" fontId="0" fillId="0" borderId="30" xfId="0" applyBorder="1" applyAlignment="1">
      <alignment horizontal="center"/>
    </xf>
    <xf numFmtId="49" fontId="0" fillId="0" borderId="31" xfId="0" applyNumberFormat="1" applyBorder="1" applyAlignment="1">
      <alignment horizontal="center" vertical="center"/>
    </xf>
    <xf numFmtId="0" fontId="0" fillId="0" borderId="15" xfId="0" applyBorder="1"/>
    <xf numFmtId="0" fontId="9" fillId="17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12" fillId="18" borderId="6" xfId="0" applyFont="1" applyFill="1" applyBorder="1" applyAlignment="1">
      <alignment vertical="center" wrapText="1"/>
    </xf>
    <xf numFmtId="0" fontId="12" fillId="18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13" fillId="0" borderId="6" xfId="1" applyFont="1" applyBorder="1" applyAlignment="1">
      <alignment vertical="top" wrapText="1"/>
    </xf>
    <xf numFmtId="0" fontId="3" fillId="3" borderId="6" xfId="0" applyFont="1" applyFill="1" applyBorder="1" applyAlignment="1">
      <alignment wrapText="1"/>
    </xf>
    <xf numFmtId="0" fontId="3" fillId="15" borderId="6" xfId="0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0" fillId="3" borderId="4" xfId="0" applyFill="1" applyBorder="1" applyAlignment="1"/>
    <xf numFmtId="0" fontId="0" fillId="0" borderId="0" xfId="0" applyAlignment="1"/>
    <xf numFmtId="0" fontId="0" fillId="0" borderId="32" xfId="0" applyBorder="1"/>
    <xf numFmtId="0" fontId="0" fillId="0" borderId="8" xfId="0" applyFill="1" applyBorder="1"/>
    <xf numFmtId="0" fontId="0" fillId="0" borderId="5" xfId="0" applyFill="1" applyBorder="1"/>
    <xf numFmtId="0" fontId="0" fillId="0" borderId="33" xfId="0" applyBorder="1"/>
    <xf numFmtId="0" fontId="7" fillId="25" borderId="6" xfId="0" applyFont="1" applyFill="1" applyBorder="1"/>
    <xf numFmtId="0" fontId="0" fillId="3" borderId="0" xfId="0" applyFill="1"/>
    <xf numFmtId="0" fontId="3" fillId="0" borderId="6" xfId="0" applyFont="1" applyFill="1" applyBorder="1" applyAlignment="1">
      <alignment wrapText="1"/>
    </xf>
    <xf numFmtId="0" fontId="8" fillId="21" borderId="11" xfId="0" applyFont="1" applyFill="1" applyBorder="1"/>
    <xf numFmtId="0" fontId="7" fillId="8" borderId="11" xfId="0" applyFont="1" applyFill="1" applyBorder="1"/>
    <xf numFmtId="0" fontId="2" fillId="0" borderId="6" xfId="1" applyBorder="1"/>
    <xf numFmtId="0" fontId="0" fillId="23" borderId="6" xfId="0" applyFill="1" applyBorder="1"/>
    <xf numFmtId="0" fontId="0" fillId="27" borderId="6" xfId="0" applyFill="1" applyBorder="1"/>
    <xf numFmtId="0" fontId="7" fillId="23" borderId="6" xfId="0" applyFont="1" applyFill="1" applyBorder="1"/>
    <xf numFmtId="0" fontId="0" fillId="21" borderId="6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5" borderId="6" xfId="0" applyFill="1" applyBorder="1" applyAlignment="1">
      <alignment wrapText="1"/>
    </xf>
    <xf numFmtId="2" fontId="7" fillId="4" borderId="6" xfId="0" applyNumberFormat="1" applyFont="1" applyFill="1" applyBorder="1"/>
    <xf numFmtId="0" fontId="8" fillId="12" borderId="6" xfId="0" applyFont="1" applyFill="1" applyBorder="1"/>
    <xf numFmtId="2" fontId="7" fillId="12" borderId="6" xfId="0" applyNumberFormat="1" applyFont="1" applyFill="1" applyBorder="1"/>
    <xf numFmtId="2" fontId="8" fillId="10" borderId="6" xfId="0" applyNumberFormat="1" applyFont="1" applyFill="1" applyBorder="1"/>
    <xf numFmtId="2" fontId="8" fillId="8" borderId="6" xfId="0" applyNumberFormat="1" applyFont="1" applyFill="1" applyBorder="1"/>
    <xf numFmtId="0" fontId="7" fillId="28" borderId="6" xfId="0" applyFont="1" applyFill="1" applyBorder="1"/>
    <xf numFmtId="1" fontId="7" fillId="28" borderId="6" xfId="0" applyNumberFormat="1" applyFont="1" applyFill="1" applyBorder="1"/>
    <xf numFmtId="2" fontId="7" fillId="28" borderId="6" xfId="0" applyNumberFormat="1" applyFont="1" applyFill="1" applyBorder="1"/>
    <xf numFmtId="2" fontId="0" fillId="3" borderId="6" xfId="0" applyNumberFormat="1" applyFill="1" applyBorder="1"/>
    <xf numFmtId="0" fontId="4" fillId="18" borderId="11" xfId="0" applyFont="1" applyFill="1" applyBorder="1" applyAlignment="1">
      <alignment horizontal="center" vertical="center" wrapText="1"/>
    </xf>
    <xf numFmtId="0" fontId="4" fillId="18" borderId="13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5" fillId="19" borderId="11" xfId="0" applyFont="1" applyFill="1" applyBorder="1" applyAlignment="1">
      <alignment horizontal="center" wrapText="1"/>
    </xf>
    <xf numFmtId="0" fontId="5" fillId="19" borderId="13" xfId="0" applyFont="1" applyFill="1" applyBorder="1" applyAlignment="1">
      <alignment horizontal="center" wrapText="1"/>
    </xf>
    <xf numFmtId="0" fontId="5" fillId="19" borderId="12" xfId="0" applyFont="1" applyFill="1" applyBorder="1" applyAlignment="1">
      <alignment horizontal="center" wrapText="1"/>
    </xf>
    <xf numFmtId="0" fontId="6" fillId="19" borderId="6" xfId="0" applyFont="1" applyFill="1" applyBorder="1" applyAlignment="1">
      <alignment horizontal="center" vertical="center" wrapText="1"/>
    </xf>
    <xf numFmtId="0" fontId="6" fillId="26" borderId="6" xfId="0" applyFont="1" applyFill="1" applyBorder="1" applyAlignment="1">
      <alignment horizontal="center" vertical="center" wrapText="1"/>
    </xf>
    <xf numFmtId="0" fontId="5" fillId="26" borderId="6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ikalsr.ru/" TargetMode="External"/><Relationship Id="rId2" Type="http://schemas.openxmlformats.org/officeDocument/2006/relationships/hyperlink" Target="https://tk-kit.com/order" TargetMode="External"/><Relationship Id="rId1" Type="http://schemas.openxmlformats.org/officeDocument/2006/relationships/hyperlink" Target="https://www.dellin.ru/requests/?arrival_point_code=7800000000000000000000000&amp;arrival_variant=terminal&amp;derival_point_code=7700000000000000000000000&amp;derival_variant=terminal&amp;height=0.1&amp;length=0.1&amp;sized_volume=0.1&amp;sized_weight=1&amp;width=0.1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i.jde.ru/rq/" TargetMode="External"/><Relationship Id="rId4" Type="http://schemas.openxmlformats.org/officeDocument/2006/relationships/hyperlink" Target="http://lk.cdek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B340-7CCE-4637-9B8B-C1CD5AF3C347}">
  <dimension ref="A1:C35"/>
  <sheetViews>
    <sheetView topLeftCell="B10" workbookViewId="0">
      <selection activeCell="C22" sqref="C22"/>
    </sheetView>
  </sheetViews>
  <sheetFormatPr defaultRowHeight="15" x14ac:dyDescent="0.25"/>
  <cols>
    <col min="1" max="1" width="9.140625" hidden="1" customWidth="1"/>
    <col min="2" max="2" width="40.7109375" customWidth="1"/>
    <col min="3" max="3" width="53.85546875" customWidth="1"/>
  </cols>
  <sheetData>
    <row r="1" spans="1:3" x14ac:dyDescent="0.25">
      <c r="A1" s="5" t="s">
        <v>246</v>
      </c>
      <c r="B1" s="5" t="s">
        <v>245</v>
      </c>
      <c r="C1" s="5" t="s">
        <v>247</v>
      </c>
    </row>
    <row r="2" spans="1:3" x14ac:dyDescent="0.25">
      <c r="A2" s="5" t="s">
        <v>248</v>
      </c>
      <c r="B2" s="5" t="s">
        <v>244</v>
      </c>
      <c r="C2" s="5"/>
    </row>
    <row r="3" spans="1:3" x14ac:dyDescent="0.25">
      <c r="A3" s="5" t="s">
        <v>249</v>
      </c>
      <c r="B3" s="5" t="s">
        <v>281</v>
      </c>
      <c r="C3" s="5"/>
    </row>
    <row r="4" spans="1:3" x14ac:dyDescent="0.25">
      <c r="A4" s="5"/>
      <c r="B4" s="5" t="s">
        <v>243</v>
      </c>
      <c r="C4" s="117"/>
    </row>
    <row r="5" spans="1:3" x14ac:dyDescent="0.25">
      <c r="A5" s="5" t="s">
        <v>250</v>
      </c>
      <c r="B5" s="5" t="s">
        <v>213</v>
      </c>
      <c r="C5" s="5"/>
    </row>
    <row r="6" spans="1:3" x14ac:dyDescent="0.25">
      <c r="A6" s="5" t="s">
        <v>251</v>
      </c>
      <c r="B6" s="5" t="s">
        <v>214</v>
      </c>
      <c r="C6" s="5"/>
    </row>
    <row r="7" spans="1:3" x14ac:dyDescent="0.25">
      <c r="A7" s="5" t="s">
        <v>252</v>
      </c>
      <c r="B7" s="5" t="s">
        <v>215</v>
      </c>
      <c r="C7" s="5"/>
    </row>
    <row r="8" spans="1:3" x14ac:dyDescent="0.25">
      <c r="A8" s="5" t="s">
        <v>253</v>
      </c>
      <c r="B8" s="5" t="s">
        <v>216</v>
      </c>
      <c r="C8" s="5"/>
    </row>
    <row r="9" spans="1:3" x14ac:dyDescent="0.25">
      <c r="A9" s="5" t="s">
        <v>254</v>
      </c>
      <c r="B9" s="5" t="s">
        <v>217</v>
      </c>
      <c r="C9" s="5"/>
    </row>
    <row r="10" spans="1:3" x14ac:dyDescent="0.25">
      <c r="A10" s="5" t="s">
        <v>255</v>
      </c>
      <c r="B10" s="5" t="s">
        <v>218</v>
      </c>
      <c r="C10" s="5"/>
    </row>
    <row r="11" spans="1:3" x14ac:dyDescent="0.25">
      <c r="A11" s="5" t="s">
        <v>256</v>
      </c>
      <c r="B11" s="5" t="s">
        <v>219</v>
      </c>
      <c r="C11" s="5"/>
    </row>
    <row r="12" spans="1:3" x14ac:dyDescent="0.25">
      <c r="A12" s="5" t="s">
        <v>257</v>
      </c>
      <c r="B12" s="5" t="s">
        <v>220</v>
      </c>
      <c r="C12" s="5"/>
    </row>
    <row r="13" spans="1:3" x14ac:dyDescent="0.25">
      <c r="A13" s="5" t="s">
        <v>258</v>
      </c>
      <c r="B13" s="5" t="s">
        <v>221</v>
      </c>
      <c r="C13" s="5"/>
    </row>
    <row r="14" spans="1:3" x14ac:dyDescent="0.25">
      <c r="A14" s="5" t="s">
        <v>259</v>
      </c>
      <c r="B14" s="5" t="s">
        <v>222</v>
      </c>
      <c r="C14" s="5"/>
    </row>
    <row r="15" spans="1:3" x14ac:dyDescent="0.25">
      <c r="A15" s="5" t="s">
        <v>260</v>
      </c>
      <c r="B15" s="5" t="s">
        <v>223</v>
      </c>
      <c r="C15" s="5"/>
    </row>
    <row r="16" spans="1:3" x14ac:dyDescent="0.25">
      <c r="A16" s="5" t="s">
        <v>261</v>
      </c>
      <c r="B16" s="5" t="s">
        <v>224</v>
      </c>
      <c r="C16" s="5"/>
    </row>
    <row r="17" spans="1:3" x14ac:dyDescent="0.25">
      <c r="A17" s="5" t="s">
        <v>262</v>
      </c>
      <c r="B17" s="5" t="s">
        <v>225</v>
      </c>
      <c r="C17" s="5"/>
    </row>
    <row r="18" spans="1:3" x14ac:dyDescent="0.25">
      <c r="A18" s="5" t="s">
        <v>263</v>
      </c>
      <c r="B18" s="5" t="s">
        <v>226</v>
      </c>
      <c r="C18" s="5"/>
    </row>
    <row r="19" spans="1:3" x14ac:dyDescent="0.25">
      <c r="A19" s="5" t="s">
        <v>264</v>
      </c>
      <c r="B19" s="5" t="s">
        <v>227</v>
      </c>
      <c r="C19" s="5"/>
    </row>
    <row r="20" spans="1:3" x14ac:dyDescent="0.25">
      <c r="A20" s="5" t="s">
        <v>265</v>
      </c>
      <c r="B20" s="5" t="s">
        <v>228</v>
      </c>
      <c r="C20" s="5"/>
    </row>
    <row r="21" spans="1:3" x14ac:dyDescent="0.25">
      <c r="A21" s="5" t="s">
        <v>266</v>
      </c>
      <c r="B21" s="5" t="s">
        <v>229</v>
      </c>
      <c r="C21" s="5"/>
    </row>
    <row r="22" spans="1:3" x14ac:dyDescent="0.25">
      <c r="A22" s="5" t="s">
        <v>267</v>
      </c>
      <c r="B22" s="5" t="s">
        <v>230</v>
      </c>
      <c r="C22" s="5"/>
    </row>
    <row r="23" spans="1:3" x14ac:dyDescent="0.25">
      <c r="A23" s="5" t="s">
        <v>268</v>
      </c>
      <c r="B23" s="5" t="s">
        <v>231</v>
      </c>
      <c r="C23" s="5"/>
    </row>
    <row r="24" spans="1:3" x14ac:dyDescent="0.25">
      <c r="A24" s="5" t="s">
        <v>269</v>
      </c>
      <c r="B24" s="5" t="s">
        <v>232</v>
      </c>
      <c r="C24" s="5"/>
    </row>
    <row r="25" spans="1:3" x14ac:dyDescent="0.25">
      <c r="A25" s="5" t="s">
        <v>270</v>
      </c>
      <c r="B25" s="5" t="s">
        <v>233</v>
      </c>
      <c r="C25" s="5"/>
    </row>
    <row r="26" spans="1:3" x14ac:dyDescent="0.25">
      <c r="A26" s="5" t="s">
        <v>271</v>
      </c>
      <c r="B26" s="5" t="s">
        <v>234</v>
      </c>
      <c r="C26" s="5"/>
    </row>
    <row r="27" spans="1:3" x14ac:dyDescent="0.25">
      <c r="A27" s="5" t="s">
        <v>272</v>
      </c>
      <c r="B27" s="5" t="s">
        <v>235</v>
      </c>
      <c r="C27" s="5"/>
    </row>
    <row r="28" spans="1:3" x14ac:dyDescent="0.25">
      <c r="A28" s="5" t="s">
        <v>273</v>
      </c>
      <c r="B28" s="5" t="s">
        <v>236</v>
      </c>
      <c r="C28" s="5"/>
    </row>
    <row r="29" spans="1:3" x14ac:dyDescent="0.25">
      <c r="A29" s="5" t="s">
        <v>274</v>
      </c>
      <c r="B29" s="5" t="s">
        <v>237</v>
      </c>
      <c r="C29" s="5"/>
    </row>
    <row r="30" spans="1:3" x14ac:dyDescent="0.25">
      <c r="A30" s="5" t="s">
        <v>275</v>
      </c>
      <c r="B30" s="5" t="s">
        <v>238</v>
      </c>
      <c r="C30" s="5"/>
    </row>
    <row r="31" spans="1:3" x14ac:dyDescent="0.25">
      <c r="A31" s="5" t="s">
        <v>276</v>
      </c>
      <c r="B31" s="5" t="s">
        <v>239</v>
      </c>
      <c r="C31" s="5"/>
    </row>
    <row r="32" spans="1:3" x14ac:dyDescent="0.25">
      <c r="A32" s="5" t="s">
        <v>277</v>
      </c>
      <c r="B32" s="5" t="s">
        <v>240</v>
      </c>
      <c r="C32" s="5"/>
    </row>
    <row r="33" spans="1:3" x14ac:dyDescent="0.25">
      <c r="A33" s="5" t="s">
        <v>278</v>
      </c>
      <c r="B33" s="5" t="s">
        <v>33</v>
      </c>
      <c r="C33" s="5"/>
    </row>
    <row r="34" spans="1:3" x14ac:dyDescent="0.25">
      <c r="A34" s="5" t="s">
        <v>279</v>
      </c>
      <c r="B34" s="5" t="s">
        <v>241</v>
      </c>
      <c r="C34" s="5"/>
    </row>
    <row r="35" spans="1:3" x14ac:dyDescent="0.25">
      <c r="A35" s="5" t="s">
        <v>280</v>
      </c>
      <c r="B35" s="5" t="s">
        <v>242</v>
      </c>
      <c r="C3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99"/>
  <sheetViews>
    <sheetView workbookViewId="0">
      <selection activeCell="B2" sqref="B2"/>
    </sheetView>
  </sheetViews>
  <sheetFormatPr defaultColWidth="13.140625" defaultRowHeight="15" x14ac:dyDescent="0.25"/>
  <cols>
    <col min="17" max="17" width="15.140625" customWidth="1"/>
    <col min="22" max="22" width="12.85546875" customWidth="1"/>
    <col min="23" max="37" width="13.140625" hidden="1" customWidth="1"/>
    <col min="38" max="42" width="0" hidden="1" customWidth="1"/>
    <col min="51" max="51" width="11.28515625" customWidth="1"/>
    <col min="56" max="56" width="13.140625" hidden="1" customWidth="1"/>
    <col min="57" max="57" width="0.140625" customWidth="1"/>
    <col min="58" max="58" width="0.42578125" customWidth="1"/>
    <col min="59" max="59" width="13.140625" hidden="1" customWidth="1"/>
  </cols>
  <sheetData>
    <row r="1" spans="1:65" ht="22.5" customHeight="1" x14ac:dyDescent="0.25">
      <c r="A1" t="s">
        <v>282</v>
      </c>
      <c r="B1" t="s">
        <v>283</v>
      </c>
      <c r="C1" t="s">
        <v>334</v>
      </c>
      <c r="D1" t="s">
        <v>285</v>
      </c>
      <c r="E1" t="s">
        <v>337</v>
      </c>
      <c r="F1" t="s">
        <v>340</v>
      </c>
      <c r="G1" t="s">
        <v>339</v>
      </c>
      <c r="H1" t="s">
        <v>331</v>
      </c>
      <c r="I1" t="s">
        <v>328</v>
      </c>
      <c r="J1" t="s">
        <v>284</v>
      </c>
      <c r="K1" t="s">
        <v>286</v>
      </c>
      <c r="L1" t="s">
        <v>287</v>
      </c>
      <c r="M1" t="s">
        <v>288</v>
      </c>
      <c r="N1" t="s">
        <v>333</v>
      </c>
      <c r="O1" t="s">
        <v>338</v>
      </c>
      <c r="P1" t="s">
        <v>341</v>
      </c>
      <c r="Q1" t="s">
        <v>343</v>
      </c>
      <c r="R1" t="s">
        <v>344</v>
      </c>
      <c r="S1" t="s">
        <v>330</v>
      </c>
      <c r="T1" t="s">
        <v>332</v>
      </c>
      <c r="U1" t="s">
        <v>299</v>
      </c>
      <c r="V1" t="s">
        <v>327</v>
      </c>
      <c r="W1" t="s">
        <v>289</v>
      </c>
      <c r="X1" t="s">
        <v>290</v>
      </c>
      <c r="Y1" t="s">
        <v>291</v>
      </c>
      <c r="Z1" t="s">
        <v>292</v>
      </c>
      <c r="AA1" t="s">
        <v>293</v>
      </c>
      <c r="AB1" t="s">
        <v>294</v>
      </c>
      <c r="AC1" t="s">
        <v>295</v>
      </c>
      <c r="AD1" t="s">
        <v>248</v>
      </c>
      <c r="AE1" t="s">
        <v>296</v>
      </c>
      <c r="AF1" t="s">
        <v>297</v>
      </c>
      <c r="AG1" t="s">
        <v>298</v>
      </c>
      <c r="AH1" t="s">
        <v>300</v>
      </c>
      <c r="AI1" t="s">
        <v>301</v>
      </c>
      <c r="AJ1" t="s">
        <v>302</v>
      </c>
      <c r="AK1" t="s">
        <v>303</v>
      </c>
      <c r="AL1" t="s">
        <v>304</v>
      </c>
      <c r="AM1" t="s">
        <v>305</v>
      </c>
      <c r="AN1" t="s">
        <v>306</v>
      </c>
      <c r="AO1" t="s">
        <v>307</v>
      </c>
      <c r="AP1" t="s">
        <v>308</v>
      </c>
      <c r="AQ1" t="s">
        <v>309</v>
      </c>
      <c r="AR1" t="s">
        <v>310</v>
      </c>
      <c r="AS1" t="s">
        <v>311</v>
      </c>
      <c r="AT1" t="s">
        <v>312</v>
      </c>
      <c r="AU1" t="s">
        <v>313</v>
      </c>
      <c r="AV1" t="s">
        <v>314</v>
      </c>
      <c r="AW1" t="s">
        <v>315</v>
      </c>
      <c r="AX1" t="s">
        <v>316</v>
      </c>
      <c r="AY1" t="s">
        <v>317</v>
      </c>
      <c r="AZ1" t="s">
        <v>318</v>
      </c>
      <c r="BA1" t="s">
        <v>319</v>
      </c>
      <c r="BB1" t="s">
        <v>320</v>
      </c>
      <c r="BC1" t="s">
        <v>321</v>
      </c>
      <c r="BD1" t="s">
        <v>322</v>
      </c>
      <c r="BE1" t="s">
        <v>323</v>
      </c>
      <c r="BF1" t="s">
        <v>324</v>
      </c>
      <c r="BG1" t="s">
        <v>325</v>
      </c>
      <c r="BH1" t="s">
        <v>326</v>
      </c>
      <c r="BI1" t="s">
        <v>335</v>
      </c>
      <c r="BJ1" t="s">
        <v>336</v>
      </c>
      <c r="BK1" t="s">
        <v>342</v>
      </c>
      <c r="BL1" t="s">
        <v>329</v>
      </c>
    </row>
    <row r="2" spans="1:65" s="70" customFormat="1" ht="46.5" customHeight="1" x14ac:dyDescent="0.25">
      <c r="A2" s="121" t="s">
        <v>345</v>
      </c>
      <c r="B2" s="122" t="s">
        <v>346</v>
      </c>
      <c r="C2" s="121" t="s">
        <v>397</v>
      </c>
      <c r="D2" s="122" t="s">
        <v>348</v>
      </c>
      <c r="E2" s="121" t="s">
        <v>3</v>
      </c>
      <c r="F2" s="121" t="s">
        <v>402</v>
      </c>
      <c r="G2" s="121" t="s">
        <v>401</v>
      </c>
      <c r="H2" s="121" t="s">
        <v>394</v>
      </c>
      <c r="I2" s="121" t="s">
        <v>70</v>
      </c>
      <c r="J2" s="122" t="s">
        <v>347</v>
      </c>
      <c r="K2" s="122" t="s">
        <v>349</v>
      </c>
      <c r="L2" s="122" t="s">
        <v>350</v>
      </c>
      <c r="M2" s="122" t="s">
        <v>351</v>
      </c>
      <c r="N2" s="121" t="s">
        <v>396</v>
      </c>
      <c r="O2" s="121" t="s">
        <v>400</v>
      </c>
      <c r="P2" s="121" t="s">
        <v>212</v>
      </c>
      <c r="Q2" s="121" t="s">
        <v>403</v>
      </c>
      <c r="R2" s="121" t="s">
        <v>404</v>
      </c>
      <c r="S2" s="121" t="s">
        <v>393</v>
      </c>
      <c r="T2" s="121" t="s">
        <v>395</v>
      </c>
      <c r="U2" s="121" t="s">
        <v>363</v>
      </c>
      <c r="V2" s="121" t="s">
        <v>391</v>
      </c>
      <c r="W2" s="122" t="s">
        <v>352</v>
      </c>
      <c r="X2" s="122" t="s">
        <v>353</v>
      </c>
      <c r="Y2" s="122" t="s">
        <v>354</v>
      </c>
      <c r="Z2" s="122" t="s">
        <v>355</v>
      </c>
      <c r="AA2" s="122" t="s">
        <v>356</v>
      </c>
      <c r="AB2" s="122" t="s">
        <v>357</v>
      </c>
      <c r="AC2" s="122" t="s">
        <v>358</v>
      </c>
      <c r="AD2" s="122" t="s">
        <v>359</v>
      </c>
      <c r="AE2" s="122" t="s">
        <v>360</v>
      </c>
      <c r="AF2" s="122" t="s">
        <v>361</v>
      </c>
      <c r="AG2" s="122" t="s">
        <v>362</v>
      </c>
      <c r="AH2" s="122" t="s">
        <v>364</v>
      </c>
      <c r="AI2" s="122" t="s">
        <v>365</v>
      </c>
      <c r="AJ2" s="122" t="s">
        <v>366</v>
      </c>
      <c r="AK2" s="122" t="s">
        <v>367</v>
      </c>
      <c r="AL2" s="122" t="s">
        <v>368</v>
      </c>
      <c r="AM2" s="122" t="s">
        <v>369</v>
      </c>
      <c r="AN2" s="122" t="s">
        <v>370</v>
      </c>
      <c r="AO2" s="122" t="s">
        <v>371</v>
      </c>
      <c r="AP2" s="122" t="s">
        <v>372</v>
      </c>
      <c r="AQ2" s="123" t="s">
        <v>373</v>
      </c>
      <c r="AR2" s="123" t="s">
        <v>374</v>
      </c>
      <c r="AS2" s="123" t="s">
        <v>375</v>
      </c>
      <c r="AT2" s="123" t="s">
        <v>376</v>
      </c>
      <c r="AU2" s="123" t="s">
        <v>377</v>
      </c>
      <c r="AV2" s="123" t="s">
        <v>378</v>
      </c>
      <c r="AW2" s="123" t="s">
        <v>379</v>
      </c>
      <c r="AX2" s="123" t="s">
        <v>380</v>
      </c>
      <c r="AY2" s="123" t="s">
        <v>381</v>
      </c>
      <c r="AZ2" s="123" t="s">
        <v>382</v>
      </c>
      <c r="BA2" s="123" t="s">
        <v>383</v>
      </c>
      <c r="BB2" s="123" t="s">
        <v>384</v>
      </c>
      <c r="BC2" s="123" t="s">
        <v>385</v>
      </c>
      <c r="BD2" s="123" t="s">
        <v>386</v>
      </c>
      <c r="BE2" s="123" t="s">
        <v>387</v>
      </c>
      <c r="BF2" s="123" t="s">
        <v>388</v>
      </c>
      <c r="BG2" s="123" t="s">
        <v>389</v>
      </c>
      <c r="BH2" s="123" t="s">
        <v>390</v>
      </c>
      <c r="BI2" s="123" t="s">
        <v>398</v>
      </c>
      <c r="BJ2" s="123" t="s">
        <v>399</v>
      </c>
      <c r="BK2" s="123" t="s">
        <v>85</v>
      </c>
      <c r="BL2" s="123" t="s">
        <v>392</v>
      </c>
    </row>
    <row r="3" spans="1:65" ht="13.5" customHeight="1" x14ac:dyDescent="0.25">
      <c r="A3" s="118"/>
      <c r="B3" s="4"/>
      <c r="C3" s="132"/>
      <c r="D3" s="4"/>
      <c r="E3" s="41"/>
      <c r="F3" s="120" t="str">
        <f>IF(E3="","",INDEX(Справочник!$D$2:$D$301,MATCH(E3,Справочник!$C$2:$C$301,0)))</f>
        <v/>
      </c>
      <c r="G3" s="4"/>
      <c r="H3" s="4"/>
      <c r="I3" s="119">
        <f>Калькулятор!K3</f>
        <v>1.25</v>
      </c>
      <c r="J3" s="119"/>
      <c r="K3" s="119"/>
      <c r="L3" s="119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>
        <f>B3</f>
        <v>0</v>
      </c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</row>
    <row r="4" spans="1:65" ht="13.5" customHeight="1" x14ac:dyDescent="0.25">
      <c r="A4" s="118"/>
      <c r="B4" s="4"/>
      <c r="C4" s="132"/>
      <c r="D4" s="4"/>
      <c r="E4" s="41"/>
      <c r="F4" s="120" t="str">
        <f>IF(E4="","",INDEX(Справочник!$D$2:$D$301,MATCH(E4,Справочник!$C$2:$C$301,0)))</f>
        <v/>
      </c>
      <c r="G4" s="4"/>
      <c r="H4" s="4"/>
      <c r="I4" s="119">
        <f>Калькулятор!K4</f>
        <v>1.25</v>
      </c>
      <c r="J4" s="119"/>
      <c r="K4" s="119"/>
      <c r="L4" s="119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>
        <f t="shared" ref="AQ4:AQ67" si="0">B4</f>
        <v>0</v>
      </c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</row>
    <row r="5" spans="1:65" ht="13.5" customHeight="1" x14ac:dyDescent="0.25">
      <c r="A5" s="118"/>
      <c r="B5" s="4"/>
      <c r="C5" s="132"/>
      <c r="D5" s="4"/>
      <c r="E5" s="41"/>
      <c r="F5" s="120" t="str">
        <f>IF(E5="","",INDEX(Справочник!$D$2:$D$301,MATCH(E5,Справочник!$C$2:$C$301,0)))</f>
        <v/>
      </c>
      <c r="G5" s="4"/>
      <c r="H5" s="4"/>
      <c r="I5" s="119">
        <f>Калькулятор!K5</f>
        <v>1.25</v>
      </c>
      <c r="J5" s="119"/>
      <c r="K5" s="119"/>
      <c r="L5" s="119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>
        <f t="shared" si="0"/>
        <v>0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</row>
    <row r="6" spans="1:65" ht="13.5" customHeight="1" x14ac:dyDescent="0.25">
      <c r="A6" s="118"/>
      <c r="B6" s="4"/>
      <c r="C6" s="132"/>
      <c r="D6" s="4"/>
      <c r="E6" s="41"/>
      <c r="F6" s="120" t="str">
        <f>IF(E6="","",INDEX(Справочник!$D$2:$D$301,MATCH(E6,Справочник!$C$2:$C$301,0)))</f>
        <v/>
      </c>
      <c r="G6" s="4"/>
      <c r="H6" s="4"/>
      <c r="I6" s="119">
        <f>Калькулятор!K6</f>
        <v>1.25</v>
      </c>
      <c r="J6" s="119"/>
      <c r="K6" s="119"/>
      <c r="L6" s="119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>
        <f t="shared" si="0"/>
        <v>0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</row>
    <row r="7" spans="1:65" ht="13.5" customHeight="1" x14ac:dyDescent="0.25">
      <c r="A7" s="118"/>
      <c r="B7" s="4"/>
      <c r="C7" s="132"/>
      <c r="D7" s="4"/>
      <c r="E7" s="41"/>
      <c r="F7" s="120" t="str">
        <f>IF(E7="","",INDEX(Справочник!$D$2:$D$301,MATCH(E7,Справочник!$C$2:$C$301,0)))</f>
        <v/>
      </c>
      <c r="G7" s="4"/>
      <c r="H7" s="4"/>
      <c r="I7" s="119">
        <f>Калькулятор!K7</f>
        <v>1.25</v>
      </c>
      <c r="J7" s="119"/>
      <c r="K7" s="119"/>
      <c r="L7" s="119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>
        <f t="shared" si="0"/>
        <v>0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</row>
    <row r="8" spans="1:65" ht="13.5" customHeight="1" x14ac:dyDescent="0.25">
      <c r="A8" s="118"/>
      <c r="B8" s="4"/>
      <c r="C8" s="132"/>
      <c r="D8" s="4"/>
      <c r="E8" s="41"/>
      <c r="F8" s="120" t="str">
        <f>IF(E8="","",INDEX(Справочник!$D$2:$D$301,MATCH(E8,Справочник!$C$2:$C$301,0)))</f>
        <v/>
      </c>
      <c r="G8" s="4"/>
      <c r="H8" s="4"/>
      <c r="I8" s="119">
        <f>Калькулятор!K8</f>
        <v>1.25</v>
      </c>
      <c r="J8" s="119"/>
      <c r="K8" s="119"/>
      <c r="L8" s="119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>
        <f t="shared" si="0"/>
        <v>0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</row>
    <row r="9" spans="1:65" ht="13.5" customHeight="1" x14ac:dyDescent="0.25">
      <c r="A9" s="118"/>
      <c r="B9" s="4"/>
      <c r="C9" s="132"/>
      <c r="D9" s="4"/>
      <c r="E9" s="41"/>
      <c r="F9" s="120" t="str">
        <f>IF(E9="","",INDEX(Справочник!$D$2:$D$301,MATCH(E9,Справочник!$C$2:$C$301,0)))</f>
        <v/>
      </c>
      <c r="G9" s="4"/>
      <c r="H9" s="4"/>
      <c r="I9" s="119">
        <f>Калькулятор!K9</f>
        <v>1.25</v>
      </c>
      <c r="J9" s="119"/>
      <c r="K9" s="119"/>
      <c r="L9" s="119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>
        <f t="shared" si="0"/>
        <v>0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</row>
    <row r="10" spans="1:65" ht="13.5" customHeight="1" x14ac:dyDescent="0.25">
      <c r="A10" s="118"/>
      <c r="B10" s="4"/>
      <c r="C10" s="132"/>
      <c r="D10" s="4"/>
      <c r="E10" s="41"/>
      <c r="F10" s="120" t="str">
        <f>IF(E10="","",INDEX(Справочник!$D$2:$D$301,MATCH(E10,Справочник!$C$2:$C$301,0)))</f>
        <v/>
      </c>
      <c r="G10" s="4"/>
      <c r="H10" s="4"/>
      <c r="I10" s="119">
        <f>Калькулятор!K10</f>
        <v>1.25</v>
      </c>
      <c r="J10" s="119"/>
      <c r="K10" s="119"/>
      <c r="L10" s="119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>
        <f t="shared" si="0"/>
        <v>0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</row>
    <row r="11" spans="1:65" ht="13.5" customHeight="1" x14ac:dyDescent="0.25">
      <c r="A11" s="118"/>
      <c r="B11" s="4"/>
      <c r="C11" s="132"/>
      <c r="D11" s="4"/>
      <c r="E11" s="41"/>
      <c r="F11" s="120" t="str">
        <f>IF(E11="","",INDEX(Справочник!$D$2:$D$301,MATCH(E11,Справочник!$C$2:$C$301,0)))</f>
        <v/>
      </c>
      <c r="G11" s="4"/>
      <c r="H11" s="4"/>
      <c r="I11" s="119">
        <f>Калькулятор!K11</f>
        <v>1.25</v>
      </c>
      <c r="J11" s="119"/>
      <c r="K11" s="119"/>
      <c r="L11" s="119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>
        <f t="shared" si="0"/>
        <v>0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</row>
    <row r="12" spans="1:65" ht="13.5" customHeight="1" x14ac:dyDescent="0.25">
      <c r="A12" s="118"/>
      <c r="B12" s="4"/>
      <c r="C12" s="132"/>
      <c r="D12" s="4"/>
      <c r="E12" s="41"/>
      <c r="F12" s="120" t="str">
        <f>IF(E12="","",INDEX(Справочник!$D$2:$D$301,MATCH(E12,Справочник!$C$2:$C$301,0)))</f>
        <v/>
      </c>
      <c r="G12" s="4"/>
      <c r="H12" s="4"/>
      <c r="I12" s="119">
        <f>Калькулятор!K12</f>
        <v>1.25</v>
      </c>
      <c r="J12" s="119"/>
      <c r="K12" s="119"/>
      <c r="L12" s="119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>
        <f t="shared" si="0"/>
        <v>0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</row>
    <row r="13" spans="1:65" ht="13.5" customHeight="1" x14ac:dyDescent="0.25">
      <c r="A13" s="118"/>
      <c r="B13" s="4"/>
      <c r="C13" s="132"/>
      <c r="D13" s="4"/>
      <c r="E13" s="41"/>
      <c r="F13" s="120" t="str">
        <f>IF(E13="","",INDEX(Справочник!$D$2:$D$301,MATCH(E13,Справочник!$C$2:$C$301,0)))</f>
        <v/>
      </c>
      <c r="G13" s="4"/>
      <c r="H13" s="4"/>
      <c r="I13" s="119">
        <f>Калькулятор!K13</f>
        <v>1.25</v>
      </c>
      <c r="J13" s="119"/>
      <c r="K13" s="119"/>
      <c r="L13" s="119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>
        <f t="shared" si="0"/>
        <v>0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</row>
    <row r="14" spans="1:65" ht="13.5" customHeight="1" x14ac:dyDescent="0.25">
      <c r="A14" s="118"/>
      <c r="B14" s="4"/>
      <c r="C14" s="132"/>
      <c r="D14" s="4"/>
      <c r="E14" s="41"/>
      <c r="F14" s="120" t="str">
        <f>IF(E14="","",INDEX(Справочник!$D$2:$D$301,MATCH(E14,Справочник!$C$2:$C$301,0)))</f>
        <v/>
      </c>
      <c r="G14" s="4"/>
      <c r="H14" s="4"/>
      <c r="I14" s="119">
        <f>Калькулятор!K14</f>
        <v>1.25</v>
      </c>
      <c r="J14" s="119"/>
      <c r="K14" s="119"/>
      <c r="L14" s="119"/>
      <c r="M14" s="4"/>
      <c r="N14" s="4"/>
      <c r="O14" s="4"/>
      <c r="P14" s="4"/>
      <c r="Q14" s="4"/>
      <c r="R14" s="4"/>
      <c r="S14" s="4"/>
      <c r="T14" s="4"/>
      <c r="U14" s="4"/>
      <c r="V14" s="4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>
        <f t="shared" si="0"/>
        <v>0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</row>
    <row r="15" spans="1:65" ht="13.5" customHeight="1" x14ac:dyDescent="0.25">
      <c r="A15" s="118"/>
      <c r="B15" s="4"/>
      <c r="C15" s="132"/>
      <c r="D15" s="4"/>
      <c r="E15" s="41"/>
      <c r="F15" s="120" t="str">
        <f>IF(E15="","",INDEX(Справочник!$D$2:$D$301,MATCH(E15,Справочник!$C$2:$C$301,0)))</f>
        <v/>
      </c>
      <c r="G15" s="4"/>
      <c r="H15" s="4"/>
      <c r="I15" s="119">
        <f>Калькулятор!K15</f>
        <v>1.25</v>
      </c>
      <c r="J15" s="119"/>
      <c r="K15" s="119"/>
      <c r="L15" s="119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>
        <f t="shared" si="0"/>
        <v>0</v>
      </c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</row>
    <row r="16" spans="1:65" ht="13.5" customHeight="1" x14ac:dyDescent="0.25">
      <c r="A16" s="118"/>
      <c r="B16" s="4"/>
      <c r="C16" s="132"/>
      <c r="D16" s="4"/>
      <c r="E16" s="41"/>
      <c r="F16" s="120" t="str">
        <f>IF(E16="","",INDEX(Справочник!$D$2:$D$301,MATCH(E16,Справочник!$C$2:$C$301,0)))</f>
        <v/>
      </c>
      <c r="G16" s="4"/>
      <c r="H16" s="4"/>
      <c r="I16" s="119">
        <f>Калькулятор!K16</f>
        <v>1.25</v>
      </c>
      <c r="J16" s="119"/>
      <c r="K16" s="119"/>
      <c r="L16" s="119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>
        <f t="shared" si="0"/>
        <v>0</v>
      </c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</row>
    <row r="17" spans="1:65" ht="13.5" customHeight="1" x14ac:dyDescent="0.25">
      <c r="A17" s="118"/>
      <c r="B17" s="4"/>
      <c r="C17" s="132"/>
      <c r="D17" s="4"/>
      <c r="E17" s="41"/>
      <c r="F17" s="120" t="str">
        <f>IF(E17="","",INDEX(Справочник!$D$2:$D$301,MATCH(E17,Справочник!$C$2:$C$301,0)))</f>
        <v/>
      </c>
      <c r="G17" s="4"/>
      <c r="H17" s="4"/>
      <c r="I17" s="119">
        <f>Калькулятор!K17</f>
        <v>1.25</v>
      </c>
      <c r="J17" s="119"/>
      <c r="K17" s="119"/>
      <c r="L17" s="119"/>
      <c r="M17" s="4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>
        <f t="shared" si="0"/>
        <v>0</v>
      </c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</row>
    <row r="18" spans="1:65" ht="13.5" customHeight="1" x14ac:dyDescent="0.25">
      <c r="A18" s="118"/>
      <c r="B18" s="4"/>
      <c r="C18" s="132"/>
      <c r="D18" s="4"/>
      <c r="E18" s="41"/>
      <c r="F18" s="120" t="str">
        <f>IF(E18="","",INDEX(Справочник!$D$2:$D$301,MATCH(E18,Справочник!$C$2:$C$301,0)))</f>
        <v/>
      </c>
      <c r="G18" s="4"/>
      <c r="H18" s="4"/>
      <c r="I18" s="119">
        <f>Калькулятор!K18</f>
        <v>1.25</v>
      </c>
      <c r="J18" s="119"/>
      <c r="K18" s="119"/>
      <c r="L18" s="119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>
        <f t="shared" si="0"/>
        <v>0</v>
      </c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</row>
    <row r="19" spans="1:65" ht="13.5" customHeight="1" x14ac:dyDescent="0.25">
      <c r="A19" s="118"/>
      <c r="B19" s="4"/>
      <c r="C19" s="132"/>
      <c r="D19" s="4"/>
      <c r="E19" s="41"/>
      <c r="F19" s="120" t="str">
        <f>IF(E19="","",INDEX(Справочник!$D$2:$D$301,MATCH(E19,Справочник!$C$2:$C$301,0)))</f>
        <v/>
      </c>
      <c r="G19" s="4"/>
      <c r="H19" s="4"/>
      <c r="I19" s="119">
        <f>Калькулятор!K19</f>
        <v>1.25</v>
      </c>
      <c r="J19" s="119"/>
      <c r="K19" s="119"/>
      <c r="L19" s="119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>
        <f t="shared" si="0"/>
        <v>0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</row>
    <row r="20" spans="1:65" ht="13.5" customHeight="1" x14ac:dyDescent="0.25">
      <c r="A20" s="118"/>
      <c r="B20" s="4"/>
      <c r="C20" s="132"/>
      <c r="D20" s="4"/>
      <c r="E20" s="41"/>
      <c r="F20" s="120" t="str">
        <f>IF(E20="","",INDEX(Справочник!$D$2:$D$301,MATCH(E20,Справочник!$C$2:$C$301,0)))</f>
        <v/>
      </c>
      <c r="G20" s="4"/>
      <c r="H20" s="4"/>
      <c r="I20" s="119">
        <f>Калькулятор!K20</f>
        <v>1.25</v>
      </c>
      <c r="J20" s="119"/>
      <c r="K20" s="119"/>
      <c r="L20" s="119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>
        <f t="shared" si="0"/>
        <v>0</v>
      </c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</row>
    <row r="21" spans="1:65" ht="13.5" customHeight="1" x14ac:dyDescent="0.25">
      <c r="A21" s="118"/>
      <c r="B21" s="4"/>
      <c r="C21" s="132"/>
      <c r="D21" s="4"/>
      <c r="E21" s="41"/>
      <c r="F21" s="120" t="str">
        <f>IF(E21="","",INDEX(Справочник!$D$2:$D$301,MATCH(E21,Справочник!$C$2:$C$301,0)))</f>
        <v/>
      </c>
      <c r="G21" s="4"/>
      <c r="H21" s="4"/>
      <c r="I21" s="119">
        <f>Калькулятор!K21</f>
        <v>1.25</v>
      </c>
      <c r="J21" s="119"/>
      <c r="K21" s="119"/>
      <c r="L21" s="119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>
        <f t="shared" si="0"/>
        <v>0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</row>
    <row r="22" spans="1:65" ht="13.5" customHeight="1" x14ac:dyDescent="0.25">
      <c r="A22" s="118"/>
      <c r="B22" s="4"/>
      <c r="C22" s="132"/>
      <c r="D22" s="4"/>
      <c r="E22" s="41"/>
      <c r="F22" s="120" t="str">
        <f>IF(E22="","",INDEX(Справочник!$D$2:$D$301,MATCH(E22,Справочник!$C$2:$C$301,0)))</f>
        <v/>
      </c>
      <c r="G22" s="4"/>
      <c r="H22" s="4"/>
      <c r="I22" s="119">
        <f>Калькулятор!K22</f>
        <v>1.25</v>
      </c>
      <c r="J22" s="119"/>
      <c r="K22" s="119"/>
      <c r="L22" s="119"/>
      <c r="M22" s="4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>
        <f t="shared" si="0"/>
        <v>0</v>
      </c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</row>
    <row r="23" spans="1:65" ht="13.5" customHeight="1" x14ac:dyDescent="0.25">
      <c r="A23" s="118"/>
      <c r="B23" s="4"/>
      <c r="C23" s="132"/>
      <c r="D23" s="4"/>
      <c r="E23" s="41"/>
      <c r="F23" s="120" t="str">
        <f>IF(E23="","",INDEX(Справочник!$D$2:$D$301,MATCH(E23,Справочник!$C$2:$C$301,0)))</f>
        <v/>
      </c>
      <c r="G23" s="4"/>
      <c r="H23" s="4"/>
      <c r="I23" s="119">
        <f>Калькулятор!K23</f>
        <v>1.25</v>
      </c>
      <c r="J23" s="119"/>
      <c r="K23" s="119"/>
      <c r="L23" s="119"/>
      <c r="M23" s="4"/>
      <c r="N23" s="4"/>
      <c r="O23" s="4"/>
      <c r="P23" s="4"/>
      <c r="Q23" s="4"/>
      <c r="R23" s="4"/>
      <c r="S23" s="4"/>
      <c r="T23" s="4"/>
      <c r="U23" s="4"/>
      <c r="V23" s="4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>
        <f t="shared" si="0"/>
        <v>0</v>
      </c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</row>
    <row r="24" spans="1:65" ht="13.5" customHeight="1" x14ac:dyDescent="0.25">
      <c r="A24" s="118"/>
      <c r="B24" s="4"/>
      <c r="C24" s="132"/>
      <c r="D24" s="4"/>
      <c r="E24" s="41"/>
      <c r="F24" s="120" t="str">
        <f>IF(E24="","",INDEX(Справочник!$D$2:$D$301,MATCH(E24,Справочник!$C$2:$C$301,0)))</f>
        <v/>
      </c>
      <c r="G24" s="4"/>
      <c r="H24" s="4"/>
      <c r="I24" s="119">
        <f>Калькулятор!K24</f>
        <v>1.25</v>
      </c>
      <c r="J24" s="119"/>
      <c r="K24" s="119"/>
      <c r="L24" s="119"/>
      <c r="M24" s="4"/>
      <c r="N24" s="4"/>
      <c r="O24" s="4"/>
      <c r="P24" s="4"/>
      <c r="Q24" s="4"/>
      <c r="R24" s="4"/>
      <c r="S24" s="4"/>
      <c r="T24" s="4"/>
      <c r="U24" s="4"/>
      <c r="V24" s="4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>
        <f t="shared" si="0"/>
        <v>0</v>
      </c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</row>
    <row r="25" spans="1:65" ht="13.5" customHeight="1" x14ac:dyDescent="0.25">
      <c r="A25" s="118"/>
      <c r="B25" s="4"/>
      <c r="C25" s="132"/>
      <c r="D25" s="4"/>
      <c r="E25" s="41"/>
      <c r="F25" s="120" t="str">
        <f>IF(E25="","",INDEX(Справочник!$D$2:$D$301,MATCH(E25,Справочник!$C$2:$C$301,0)))</f>
        <v/>
      </c>
      <c r="G25" s="4"/>
      <c r="H25" s="4"/>
      <c r="I25" s="119">
        <f>Калькулятор!K25</f>
        <v>1.25</v>
      </c>
      <c r="J25" s="119"/>
      <c r="K25" s="119"/>
      <c r="L25" s="119"/>
      <c r="M25" s="4"/>
      <c r="N25" s="4"/>
      <c r="O25" s="4"/>
      <c r="P25" s="4"/>
      <c r="Q25" s="4"/>
      <c r="R25" s="4"/>
      <c r="S25" s="4"/>
      <c r="T25" s="4"/>
      <c r="U25" s="4"/>
      <c r="V25" s="4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>
        <f t="shared" si="0"/>
        <v>0</v>
      </c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</row>
    <row r="26" spans="1:65" ht="13.5" customHeight="1" x14ac:dyDescent="0.25">
      <c r="A26" s="118"/>
      <c r="B26" s="4"/>
      <c r="C26" s="132"/>
      <c r="D26" s="4"/>
      <c r="E26" s="41"/>
      <c r="F26" s="120" t="str">
        <f>IF(E26="","",INDEX(Справочник!$D$2:$D$301,MATCH(E26,Справочник!$C$2:$C$301,0)))</f>
        <v/>
      </c>
      <c r="G26" s="4"/>
      <c r="H26" s="4"/>
      <c r="I26" s="119">
        <f>Калькулятор!K26</f>
        <v>1.25</v>
      </c>
      <c r="J26" s="119"/>
      <c r="K26" s="119"/>
      <c r="L26" s="119"/>
      <c r="M26" s="4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>
        <f t="shared" si="0"/>
        <v>0</v>
      </c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</row>
    <row r="27" spans="1:65" ht="13.5" customHeight="1" x14ac:dyDescent="0.25">
      <c r="A27" s="118"/>
      <c r="B27" s="4"/>
      <c r="C27" s="132"/>
      <c r="D27" s="4"/>
      <c r="E27" s="41"/>
      <c r="F27" s="120" t="str">
        <f>IF(E27="","",INDEX(Справочник!$D$2:$D$301,MATCH(E27,Справочник!$C$2:$C$301,0)))</f>
        <v/>
      </c>
      <c r="G27" s="4"/>
      <c r="H27" s="4"/>
      <c r="I27" s="119">
        <f>Калькулятор!K27</f>
        <v>1.25</v>
      </c>
      <c r="J27" s="119"/>
      <c r="K27" s="119"/>
      <c r="L27" s="119"/>
      <c r="M27" s="4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>
        <f t="shared" si="0"/>
        <v>0</v>
      </c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</row>
    <row r="28" spans="1:65" ht="13.5" customHeight="1" x14ac:dyDescent="0.25">
      <c r="A28" s="118"/>
      <c r="B28" s="4"/>
      <c r="C28" s="132"/>
      <c r="D28" s="4"/>
      <c r="E28" s="41"/>
      <c r="F28" s="120" t="str">
        <f>IF(E28="","",INDEX(Справочник!$D$2:$D$301,MATCH(E28,Справочник!$C$2:$C$301,0)))</f>
        <v/>
      </c>
      <c r="G28" s="4"/>
      <c r="H28" s="4"/>
      <c r="I28" s="119">
        <f>Калькулятор!K28</f>
        <v>1.25</v>
      </c>
      <c r="J28" s="119"/>
      <c r="K28" s="119"/>
      <c r="L28" s="119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>
        <f t="shared" si="0"/>
        <v>0</v>
      </c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</row>
    <row r="29" spans="1:65" ht="13.5" customHeight="1" x14ac:dyDescent="0.25">
      <c r="A29" s="118"/>
      <c r="B29" s="4"/>
      <c r="C29" s="132"/>
      <c r="D29" s="4"/>
      <c r="E29" s="41"/>
      <c r="F29" s="120" t="str">
        <f>IF(E29="","",INDEX(Справочник!$D$2:$D$301,MATCH(E29,Справочник!$C$2:$C$301,0)))</f>
        <v/>
      </c>
      <c r="G29" s="4"/>
      <c r="H29" s="4"/>
      <c r="I29" s="119">
        <f>Калькулятор!K29</f>
        <v>1.25</v>
      </c>
      <c r="J29" s="119"/>
      <c r="K29" s="119"/>
      <c r="L29" s="119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>
        <f t="shared" si="0"/>
        <v>0</v>
      </c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</row>
    <row r="30" spans="1:65" ht="13.5" customHeight="1" x14ac:dyDescent="0.25">
      <c r="A30" s="118"/>
      <c r="B30" s="4"/>
      <c r="C30" s="132"/>
      <c r="D30" s="4"/>
      <c r="E30" s="41"/>
      <c r="F30" s="120" t="str">
        <f>IF(E30="","",INDEX(Справочник!$D$2:$D$301,MATCH(E30,Справочник!$C$2:$C$301,0)))</f>
        <v/>
      </c>
      <c r="G30" s="4"/>
      <c r="H30" s="4"/>
      <c r="I30" s="119">
        <f>Калькулятор!K30</f>
        <v>1.25</v>
      </c>
      <c r="J30" s="119"/>
      <c r="K30" s="119"/>
      <c r="L30" s="119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>
        <f t="shared" si="0"/>
        <v>0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</row>
    <row r="31" spans="1:65" x14ac:dyDescent="0.25">
      <c r="A31" s="118"/>
      <c r="B31" s="4"/>
      <c r="C31" s="132"/>
      <c r="D31" s="4"/>
      <c r="E31" s="41"/>
      <c r="F31" s="120" t="str">
        <f>IF(E31="","",INDEX(Справочник!$D$2:$D$301,MATCH(E31,Справочник!$C$2:$C$301,0)))</f>
        <v/>
      </c>
      <c r="G31" s="4"/>
      <c r="H31" s="4"/>
      <c r="I31" s="119">
        <f>Калькулятор!K31</f>
        <v>1.25</v>
      </c>
      <c r="J31" s="119"/>
      <c r="K31" s="119"/>
      <c r="L31" s="119"/>
      <c r="M31" s="4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>
        <f t="shared" si="0"/>
        <v>0</v>
      </c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</row>
    <row r="32" spans="1:65" x14ac:dyDescent="0.25">
      <c r="A32" s="118"/>
      <c r="B32" s="4"/>
      <c r="C32" s="132"/>
      <c r="D32" s="4"/>
      <c r="E32" s="41"/>
      <c r="F32" s="120" t="str">
        <f>IF(E32="","",INDEX(Справочник!$D$2:$D$301,MATCH(E32,Справочник!$C$2:$C$301,0)))</f>
        <v/>
      </c>
      <c r="G32" s="4"/>
      <c r="H32" s="4"/>
      <c r="I32" s="119">
        <f>Калькулятор!K32</f>
        <v>1.25</v>
      </c>
      <c r="J32" s="119"/>
      <c r="K32" s="119"/>
      <c r="L32" s="119"/>
      <c r="M32" s="4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>
        <f t="shared" si="0"/>
        <v>0</v>
      </c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</row>
    <row r="33" spans="1:65" x14ac:dyDescent="0.25">
      <c r="A33" s="118"/>
      <c r="B33" s="4"/>
      <c r="C33" s="132"/>
      <c r="D33" s="4"/>
      <c r="E33" s="41"/>
      <c r="F33" s="120" t="str">
        <f>IF(E33="","",INDEX(Справочник!$D$2:$D$301,MATCH(E33,Справочник!$C$2:$C$301,0)))</f>
        <v/>
      </c>
      <c r="G33" s="4"/>
      <c r="H33" s="4"/>
      <c r="I33" s="119">
        <f>Калькулятор!K33</f>
        <v>1.25</v>
      </c>
      <c r="J33" s="119"/>
      <c r="K33" s="119"/>
      <c r="L33" s="119"/>
      <c r="M33" s="4"/>
      <c r="N33" s="4"/>
      <c r="O33" s="4"/>
      <c r="P33" s="4"/>
      <c r="Q33" s="4"/>
      <c r="R33" s="4"/>
      <c r="S33" s="4"/>
      <c r="T33" s="4"/>
      <c r="U33" s="4"/>
      <c r="V33" s="4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>
        <f t="shared" si="0"/>
        <v>0</v>
      </c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</row>
    <row r="34" spans="1:65" x14ac:dyDescent="0.25">
      <c r="A34" s="118"/>
      <c r="B34" s="4"/>
      <c r="C34" s="132"/>
      <c r="D34" s="4"/>
      <c r="E34" s="41"/>
      <c r="F34" s="120" t="str">
        <f>IF(E34="","",INDEX(Справочник!$D$2:$D$301,MATCH(E34,Справочник!$C$2:$C$301,0)))</f>
        <v/>
      </c>
      <c r="G34" s="4"/>
      <c r="H34" s="4"/>
      <c r="I34" s="119">
        <f>Калькулятор!K34</f>
        <v>1.25</v>
      </c>
      <c r="J34" s="119"/>
      <c r="K34" s="119"/>
      <c r="L34" s="119"/>
      <c r="M34" s="4"/>
      <c r="N34" s="4"/>
      <c r="O34" s="4"/>
      <c r="P34" s="4"/>
      <c r="Q34" s="4"/>
      <c r="R34" s="4"/>
      <c r="S34" s="4"/>
      <c r="T34" s="4"/>
      <c r="U34" s="4"/>
      <c r="V34" s="4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f t="shared" si="0"/>
        <v>0</v>
      </c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</row>
    <row r="35" spans="1:65" x14ac:dyDescent="0.25">
      <c r="A35" s="118"/>
      <c r="B35" s="4"/>
      <c r="C35" s="132"/>
      <c r="D35" s="4"/>
      <c r="E35" s="41"/>
      <c r="F35" s="120" t="str">
        <f>IF(E35="","",INDEX(Справочник!$D$2:$D$301,MATCH(E35,Справочник!$C$2:$C$301,0)))</f>
        <v/>
      </c>
      <c r="G35" s="4"/>
      <c r="H35" s="4"/>
      <c r="I35" s="119">
        <f>Калькулятор!K35</f>
        <v>1.25</v>
      </c>
      <c r="J35" s="119"/>
      <c r="K35" s="119"/>
      <c r="L35" s="119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f t="shared" si="0"/>
        <v>0</v>
      </c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</row>
    <row r="36" spans="1:65" x14ac:dyDescent="0.25">
      <c r="A36" s="118"/>
      <c r="B36" s="4"/>
      <c r="C36" s="132"/>
      <c r="D36" s="4"/>
      <c r="E36" s="41"/>
      <c r="F36" s="120" t="str">
        <f>IF(E36="","",INDEX(Справочник!$D$2:$D$301,MATCH(E36,Справочник!$C$2:$C$301,0)))</f>
        <v/>
      </c>
      <c r="G36" s="4"/>
      <c r="H36" s="4"/>
      <c r="I36" s="119">
        <f>Калькулятор!K36</f>
        <v>1.25</v>
      </c>
      <c r="J36" s="119"/>
      <c r="K36" s="119"/>
      <c r="L36" s="119"/>
      <c r="M36" s="4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>
        <f t="shared" si="0"/>
        <v>0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</row>
    <row r="37" spans="1:65" x14ac:dyDescent="0.25">
      <c r="A37" s="118"/>
      <c r="B37" s="4"/>
      <c r="C37" s="132"/>
      <c r="D37" s="4"/>
      <c r="E37" s="41"/>
      <c r="F37" s="120" t="str">
        <f>IF(E37="","",INDEX(Справочник!$D$2:$D$301,MATCH(E37,Справочник!$C$2:$C$301,0)))</f>
        <v/>
      </c>
      <c r="G37" s="4"/>
      <c r="H37" s="4"/>
      <c r="I37" s="119">
        <f>Калькулятор!K37</f>
        <v>1.25</v>
      </c>
      <c r="J37" s="119"/>
      <c r="K37" s="119"/>
      <c r="L37" s="119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>
        <f t="shared" si="0"/>
        <v>0</v>
      </c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5" x14ac:dyDescent="0.25">
      <c r="A38" s="118"/>
      <c r="B38" s="4"/>
      <c r="C38" s="132"/>
      <c r="D38" s="4"/>
      <c r="E38" s="41"/>
      <c r="F38" s="120" t="str">
        <f>IF(E38="","",INDEX(Справочник!$D$2:$D$301,MATCH(E38,Справочник!$C$2:$C$301,0)))</f>
        <v/>
      </c>
      <c r="G38" s="4"/>
      <c r="H38" s="4"/>
      <c r="I38" s="119">
        <f>Калькулятор!K38</f>
        <v>1.25</v>
      </c>
      <c r="J38" s="119"/>
      <c r="K38" s="119"/>
      <c r="L38" s="119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>
        <f t="shared" si="0"/>
        <v>0</v>
      </c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</row>
    <row r="39" spans="1:65" x14ac:dyDescent="0.25">
      <c r="A39" s="118"/>
      <c r="B39" s="4"/>
      <c r="C39" s="132"/>
      <c r="D39" s="4"/>
      <c r="E39" s="41"/>
      <c r="F39" s="120" t="str">
        <f>IF(E39="","",INDEX(Справочник!$D$2:$D$301,MATCH(E39,Справочник!$C$2:$C$301,0)))</f>
        <v/>
      </c>
      <c r="G39" s="4"/>
      <c r="H39" s="4"/>
      <c r="I39" s="119">
        <f>Калькулятор!K39</f>
        <v>1.25</v>
      </c>
      <c r="J39" s="119"/>
      <c r="K39" s="119"/>
      <c r="L39" s="119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>
        <f t="shared" si="0"/>
        <v>0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</row>
    <row r="40" spans="1:65" x14ac:dyDescent="0.25">
      <c r="A40" s="118"/>
      <c r="B40" s="4"/>
      <c r="C40" s="132"/>
      <c r="D40" s="4"/>
      <c r="E40" s="41"/>
      <c r="F40" s="120" t="str">
        <f>IF(E40="","",INDEX(Справочник!$D$2:$D$301,MATCH(E40,Справочник!$C$2:$C$301,0)))</f>
        <v/>
      </c>
      <c r="G40" s="4"/>
      <c r="H40" s="4"/>
      <c r="I40" s="119">
        <f>Калькулятор!K40</f>
        <v>1.25</v>
      </c>
      <c r="J40" s="119"/>
      <c r="K40" s="119"/>
      <c r="L40" s="119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>
        <f t="shared" si="0"/>
        <v>0</v>
      </c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</row>
    <row r="41" spans="1:65" x14ac:dyDescent="0.25">
      <c r="A41" s="118"/>
      <c r="B41" s="4"/>
      <c r="C41" s="132"/>
      <c r="D41" s="4"/>
      <c r="E41" s="41"/>
      <c r="F41" s="120" t="str">
        <f>IF(E41="","",INDEX(Справочник!$D$2:$D$301,MATCH(E41,Справочник!$C$2:$C$301,0)))</f>
        <v/>
      </c>
      <c r="G41" s="4"/>
      <c r="H41" s="4"/>
      <c r="I41" s="119">
        <f>Калькулятор!K41</f>
        <v>1.25</v>
      </c>
      <c r="J41" s="119"/>
      <c r="K41" s="119"/>
      <c r="L41" s="119"/>
      <c r="M41" s="4"/>
      <c r="N41" s="4"/>
      <c r="O41" s="4"/>
      <c r="P41" s="4"/>
      <c r="Q41" s="4"/>
      <c r="R41" s="4"/>
      <c r="S41" s="4"/>
      <c r="T41" s="4"/>
      <c r="U41" s="4"/>
      <c r="V41" s="4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>
        <f t="shared" si="0"/>
        <v>0</v>
      </c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</row>
    <row r="42" spans="1:65" x14ac:dyDescent="0.25">
      <c r="A42" s="118"/>
      <c r="B42" s="4"/>
      <c r="C42" s="132"/>
      <c r="D42" s="4"/>
      <c r="E42" s="41"/>
      <c r="F42" s="120" t="str">
        <f>IF(E42="","",INDEX(Справочник!$D$2:$D$301,MATCH(E42,Справочник!$C$2:$C$301,0)))</f>
        <v/>
      </c>
      <c r="G42" s="4"/>
      <c r="H42" s="4"/>
      <c r="I42" s="119">
        <f>Калькулятор!K42</f>
        <v>1.25</v>
      </c>
      <c r="J42" s="119"/>
      <c r="K42" s="119"/>
      <c r="L42" s="119"/>
      <c r="M42" s="4"/>
      <c r="N42" s="4"/>
      <c r="O42" s="4"/>
      <c r="P42" s="4"/>
      <c r="Q42" s="4"/>
      <c r="R42" s="4"/>
      <c r="S42" s="4"/>
      <c r="T42" s="4"/>
      <c r="U42" s="4"/>
      <c r="V42" s="4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>
        <f t="shared" si="0"/>
        <v>0</v>
      </c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</row>
    <row r="43" spans="1:65" x14ac:dyDescent="0.25">
      <c r="A43" s="118"/>
      <c r="B43" s="4"/>
      <c r="C43" s="132"/>
      <c r="D43" s="4"/>
      <c r="E43" s="41"/>
      <c r="F43" s="120" t="str">
        <f>IF(E43="","",INDEX(Справочник!$D$2:$D$301,MATCH(E43,Справочник!$C$2:$C$301,0)))</f>
        <v/>
      </c>
      <c r="G43" s="4"/>
      <c r="H43" s="4"/>
      <c r="I43" s="119">
        <f>Калькулятор!K43</f>
        <v>1.25</v>
      </c>
      <c r="J43" s="119"/>
      <c r="K43" s="119"/>
      <c r="L43" s="119"/>
      <c r="M43" s="4"/>
      <c r="N43" s="4"/>
      <c r="O43" s="4"/>
      <c r="P43" s="4"/>
      <c r="Q43" s="4"/>
      <c r="R43" s="4"/>
      <c r="S43" s="4"/>
      <c r="T43" s="4"/>
      <c r="U43" s="4"/>
      <c r="V43" s="4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>
        <f t="shared" si="0"/>
        <v>0</v>
      </c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</row>
    <row r="44" spans="1:65" x14ac:dyDescent="0.25">
      <c r="A44" s="118"/>
      <c r="B44" s="4"/>
      <c r="C44" s="132"/>
      <c r="D44" s="4"/>
      <c r="E44" s="41"/>
      <c r="F44" s="120" t="str">
        <f>IF(E44="","",INDEX(Справочник!$D$2:$D$301,MATCH(E44,Справочник!$C$2:$C$301,0)))</f>
        <v/>
      </c>
      <c r="G44" s="4"/>
      <c r="H44" s="4"/>
      <c r="I44" s="119">
        <f>Калькулятор!K44</f>
        <v>1.25</v>
      </c>
      <c r="J44" s="119"/>
      <c r="K44" s="119"/>
      <c r="L44" s="119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>
        <f t="shared" si="0"/>
        <v>0</v>
      </c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</row>
    <row r="45" spans="1:65" x14ac:dyDescent="0.25">
      <c r="A45" s="118"/>
      <c r="B45" s="4"/>
      <c r="C45" s="132"/>
      <c r="D45" s="4"/>
      <c r="E45" s="41"/>
      <c r="F45" s="120" t="str">
        <f>IF(E45="","",INDEX(Справочник!$D$2:$D$301,MATCH(E45,Справочник!$C$2:$C$301,0)))</f>
        <v/>
      </c>
      <c r="G45" s="4"/>
      <c r="H45" s="4"/>
      <c r="I45" s="119">
        <f>Калькулятор!K45</f>
        <v>1.25</v>
      </c>
      <c r="J45" s="119"/>
      <c r="K45" s="119"/>
      <c r="L45" s="119"/>
      <c r="M45" s="4"/>
      <c r="N45" s="4"/>
      <c r="O45" s="4"/>
      <c r="P45" s="4"/>
      <c r="Q45" s="4"/>
      <c r="R45" s="4"/>
      <c r="S45" s="4"/>
      <c r="T45" s="4"/>
      <c r="U45" s="4"/>
      <c r="V45" s="4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>
        <f t="shared" si="0"/>
        <v>0</v>
      </c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</row>
    <row r="46" spans="1:65" x14ac:dyDescent="0.25">
      <c r="A46" s="118"/>
      <c r="B46" s="4"/>
      <c r="C46" s="132"/>
      <c r="D46" s="4"/>
      <c r="E46" s="41"/>
      <c r="F46" s="120" t="str">
        <f>IF(E46="","",INDEX(Справочник!$D$2:$D$301,MATCH(E46,Справочник!$C$2:$C$301,0)))</f>
        <v/>
      </c>
      <c r="G46" s="4"/>
      <c r="H46" s="4"/>
      <c r="I46" s="119">
        <f>Калькулятор!K46</f>
        <v>1.25</v>
      </c>
      <c r="J46" s="119"/>
      <c r="K46" s="119"/>
      <c r="L46" s="119"/>
      <c r="M46" s="4"/>
      <c r="N46" s="4"/>
      <c r="O46" s="4"/>
      <c r="P46" s="4"/>
      <c r="Q46" s="4"/>
      <c r="R46" s="4"/>
      <c r="S46" s="4"/>
      <c r="T46" s="4"/>
      <c r="U46" s="4"/>
      <c r="V46" s="4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>
        <f t="shared" si="0"/>
        <v>0</v>
      </c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</row>
    <row r="47" spans="1:65" x14ac:dyDescent="0.25">
      <c r="A47" s="118"/>
      <c r="B47" s="4"/>
      <c r="C47" s="132"/>
      <c r="D47" s="4"/>
      <c r="E47" s="41"/>
      <c r="F47" s="120" t="str">
        <f>IF(E47="","",INDEX(Справочник!$D$2:$D$301,MATCH(E47,Справочник!$C$2:$C$301,0)))</f>
        <v/>
      </c>
      <c r="G47" s="4"/>
      <c r="H47" s="4"/>
      <c r="I47" s="119">
        <f>Калькулятор!K47</f>
        <v>1.25</v>
      </c>
      <c r="J47" s="119"/>
      <c r="K47" s="119"/>
      <c r="L47" s="119"/>
      <c r="M47" s="4"/>
      <c r="N47" s="4"/>
      <c r="O47" s="4"/>
      <c r="P47" s="4"/>
      <c r="Q47" s="4"/>
      <c r="R47" s="4"/>
      <c r="S47" s="4"/>
      <c r="T47" s="4"/>
      <c r="U47" s="4"/>
      <c r="V47" s="4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>
        <f t="shared" si="0"/>
        <v>0</v>
      </c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</row>
    <row r="48" spans="1:65" x14ac:dyDescent="0.25">
      <c r="A48" s="118"/>
      <c r="B48" s="4"/>
      <c r="C48" s="132"/>
      <c r="D48" s="4"/>
      <c r="E48" s="41"/>
      <c r="F48" s="120" t="str">
        <f>IF(E48="","",INDEX(Справочник!$D$2:$D$301,MATCH(E48,Справочник!$C$2:$C$301,0)))</f>
        <v/>
      </c>
      <c r="G48" s="4"/>
      <c r="H48" s="4"/>
      <c r="I48" s="119">
        <f>Калькулятор!K48</f>
        <v>1.25</v>
      </c>
      <c r="J48" s="119"/>
      <c r="K48" s="119"/>
      <c r="L48" s="119"/>
      <c r="M48" s="4"/>
      <c r="N48" s="4"/>
      <c r="O48" s="4"/>
      <c r="P48" s="4"/>
      <c r="Q48" s="4"/>
      <c r="R48" s="4"/>
      <c r="S48" s="4"/>
      <c r="T48" s="4"/>
      <c r="U48" s="4"/>
      <c r="V48" s="4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>
        <f t="shared" si="0"/>
        <v>0</v>
      </c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</row>
    <row r="49" spans="1:65" x14ac:dyDescent="0.25">
      <c r="A49" s="118"/>
      <c r="B49" s="4"/>
      <c r="C49" s="132"/>
      <c r="D49" s="4"/>
      <c r="E49" s="41"/>
      <c r="F49" s="120" t="str">
        <f>IF(E49="","",INDEX(Справочник!$D$2:$D$301,MATCH(E49,Справочник!$C$2:$C$301,0)))</f>
        <v/>
      </c>
      <c r="G49" s="4"/>
      <c r="H49" s="4"/>
      <c r="I49" s="119">
        <f>Калькулятор!K49</f>
        <v>1.25</v>
      </c>
      <c r="J49" s="119"/>
      <c r="K49" s="119"/>
      <c r="L49" s="119"/>
      <c r="M49" s="4"/>
      <c r="N49" s="4"/>
      <c r="O49" s="4"/>
      <c r="P49" s="4"/>
      <c r="Q49" s="4"/>
      <c r="R49" s="4"/>
      <c r="S49" s="4"/>
      <c r="T49" s="4"/>
      <c r="U49" s="4"/>
      <c r="V49" s="4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>
        <f t="shared" si="0"/>
        <v>0</v>
      </c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</row>
    <row r="50" spans="1:65" x14ac:dyDescent="0.25">
      <c r="A50" s="118"/>
      <c r="B50" s="4"/>
      <c r="C50" s="132"/>
      <c r="D50" s="4"/>
      <c r="E50" s="41"/>
      <c r="F50" s="120" t="str">
        <f>IF(E50="","",INDEX(Справочник!$D$2:$D$301,MATCH(E50,Справочник!$C$2:$C$301,0)))</f>
        <v/>
      </c>
      <c r="G50" s="4"/>
      <c r="H50" s="4"/>
      <c r="I50" s="119">
        <f>Калькулятор!K50</f>
        <v>1.25</v>
      </c>
      <c r="J50" s="119"/>
      <c r="K50" s="119"/>
      <c r="L50" s="119"/>
      <c r="M50" s="4"/>
      <c r="N50" s="4"/>
      <c r="O50" s="4"/>
      <c r="P50" s="4"/>
      <c r="Q50" s="4"/>
      <c r="R50" s="4"/>
      <c r="S50" s="4"/>
      <c r="T50" s="4"/>
      <c r="U50" s="4"/>
      <c r="V50" s="4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>
        <f t="shared" si="0"/>
        <v>0</v>
      </c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</row>
    <row r="51" spans="1:65" x14ac:dyDescent="0.25">
      <c r="A51" s="118"/>
      <c r="B51" s="4"/>
      <c r="C51" s="132"/>
      <c r="D51" s="4"/>
      <c r="E51" s="41"/>
      <c r="F51" s="120" t="str">
        <f>IF(E51="","",INDEX(Справочник!$D$2:$D$301,MATCH(E51,Справочник!$C$2:$C$301,0)))</f>
        <v/>
      </c>
      <c r="G51" s="4"/>
      <c r="H51" s="4"/>
      <c r="I51" s="119">
        <f>Калькулятор!K51</f>
        <v>1.25</v>
      </c>
      <c r="J51" s="119"/>
      <c r="K51" s="119"/>
      <c r="L51" s="119"/>
      <c r="M51" s="4"/>
      <c r="N51" s="4"/>
      <c r="O51" s="4"/>
      <c r="P51" s="4"/>
      <c r="Q51" s="4"/>
      <c r="R51" s="4"/>
      <c r="S51" s="4"/>
      <c r="T51" s="4"/>
      <c r="U51" s="4"/>
      <c r="V51" s="4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>
        <f t="shared" si="0"/>
        <v>0</v>
      </c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</row>
    <row r="52" spans="1:65" x14ac:dyDescent="0.25">
      <c r="A52" s="118"/>
      <c r="B52" s="4"/>
      <c r="C52" s="132"/>
      <c r="D52" s="4"/>
      <c r="E52" s="41"/>
      <c r="F52" s="120" t="str">
        <f>IF(E52="","",INDEX(Справочник!$D$2:$D$301,MATCH(E52,Справочник!$C$2:$C$301,0)))</f>
        <v/>
      </c>
      <c r="G52" s="4"/>
      <c r="H52" s="4"/>
      <c r="I52" s="119">
        <f>Калькулятор!K52</f>
        <v>1.25</v>
      </c>
      <c r="J52" s="119"/>
      <c r="K52" s="119"/>
      <c r="L52" s="119"/>
      <c r="M52" s="4"/>
      <c r="N52" s="4"/>
      <c r="O52" s="4"/>
      <c r="P52" s="4"/>
      <c r="Q52" s="4"/>
      <c r="R52" s="4"/>
      <c r="S52" s="4"/>
      <c r="T52" s="4"/>
      <c r="U52" s="4"/>
      <c r="V52" s="4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>
        <f t="shared" si="0"/>
        <v>0</v>
      </c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</row>
    <row r="53" spans="1:65" x14ac:dyDescent="0.25">
      <c r="A53" s="118"/>
      <c r="B53" s="4"/>
      <c r="C53" s="132"/>
      <c r="D53" s="4"/>
      <c r="E53" s="41"/>
      <c r="F53" s="120" t="str">
        <f>IF(E53="","",INDEX(Справочник!$D$2:$D$301,MATCH(E53,Справочник!$C$2:$C$301,0)))</f>
        <v/>
      </c>
      <c r="G53" s="4"/>
      <c r="H53" s="4"/>
      <c r="I53" s="119">
        <f>Калькулятор!K53</f>
        <v>1.25</v>
      </c>
      <c r="J53" s="119"/>
      <c r="K53" s="119"/>
      <c r="L53" s="119"/>
      <c r="M53" s="4"/>
      <c r="N53" s="4"/>
      <c r="O53" s="4"/>
      <c r="P53" s="4"/>
      <c r="Q53" s="4"/>
      <c r="R53" s="4"/>
      <c r="S53" s="4"/>
      <c r="T53" s="4"/>
      <c r="U53" s="4"/>
      <c r="V53" s="4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>
        <f t="shared" si="0"/>
        <v>0</v>
      </c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</row>
    <row r="54" spans="1:65" x14ac:dyDescent="0.25">
      <c r="A54" s="118"/>
      <c r="B54" s="4"/>
      <c r="C54" s="132"/>
      <c r="D54" s="4"/>
      <c r="E54" s="41"/>
      <c r="F54" s="120" t="str">
        <f>IF(E54="","",INDEX(Справочник!$D$2:$D$301,MATCH(E54,Справочник!$C$2:$C$301,0)))</f>
        <v/>
      </c>
      <c r="G54" s="4"/>
      <c r="H54" s="4"/>
      <c r="I54" s="119">
        <f>Калькулятор!K54</f>
        <v>1.25</v>
      </c>
      <c r="J54" s="119"/>
      <c r="K54" s="119"/>
      <c r="L54" s="119"/>
      <c r="M54" s="4"/>
      <c r="N54" s="4"/>
      <c r="O54" s="4"/>
      <c r="P54" s="4"/>
      <c r="Q54" s="4"/>
      <c r="R54" s="4"/>
      <c r="S54" s="4"/>
      <c r="T54" s="4"/>
      <c r="U54" s="4"/>
      <c r="V54" s="4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>
        <f t="shared" si="0"/>
        <v>0</v>
      </c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</row>
    <row r="55" spans="1:65" x14ac:dyDescent="0.25">
      <c r="A55" s="118"/>
      <c r="B55" s="4"/>
      <c r="C55" s="132"/>
      <c r="D55" s="4"/>
      <c r="E55" s="41"/>
      <c r="F55" s="120" t="str">
        <f>IF(E55="","",INDEX(Справочник!$D$2:$D$301,MATCH(E55,Справочник!$C$2:$C$301,0)))</f>
        <v/>
      </c>
      <c r="G55" s="4"/>
      <c r="H55" s="4"/>
      <c r="I55" s="119">
        <f>Калькулятор!K55</f>
        <v>1.25</v>
      </c>
      <c r="J55" s="119"/>
      <c r="K55" s="119"/>
      <c r="L55" s="119"/>
      <c r="M55" s="4"/>
      <c r="N55" s="4"/>
      <c r="O55" s="4"/>
      <c r="P55" s="4"/>
      <c r="Q55" s="4"/>
      <c r="R55" s="4"/>
      <c r="S55" s="4"/>
      <c r="T55" s="4"/>
      <c r="U55" s="4"/>
      <c r="V55" s="4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>
        <f t="shared" si="0"/>
        <v>0</v>
      </c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</row>
    <row r="56" spans="1:65" x14ac:dyDescent="0.25">
      <c r="A56" s="118"/>
      <c r="B56" s="4"/>
      <c r="C56" s="132"/>
      <c r="D56" s="4"/>
      <c r="E56" s="41"/>
      <c r="F56" s="120" t="str">
        <f>IF(E56="","",INDEX(Справочник!$D$2:$D$301,MATCH(E56,Справочник!$C$2:$C$301,0)))</f>
        <v/>
      </c>
      <c r="G56" s="4"/>
      <c r="H56" s="4"/>
      <c r="I56" s="119">
        <f>Калькулятор!K56</f>
        <v>1.25</v>
      </c>
      <c r="J56" s="119"/>
      <c r="K56" s="119"/>
      <c r="L56" s="119"/>
      <c r="M56" s="4"/>
      <c r="N56" s="4"/>
      <c r="O56" s="4"/>
      <c r="P56" s="4"/>
      <c r="Q56" s="4"/>
      <c r="R56" s="4"/>
      <c r="S56" s="4"/>
      <c r="T56" s="4"/>
      <c r="U56" s="4"/>
      <c r="V56" s="4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>
        <f t="shared" si="0"/>
        <v>0</v>
      </c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</row>
    <row r="57" spans="1:65" x14ac:dyDescent="0.25">
      <c r="A57" s="118"/>
      <c r="B57" s="4"/>
      <c r="C57" s="132"/>
      <c r="D57" s="4"/>
      <c r="E57" s="41"/>
      <c r="F57" s="120" t="str">
        <f>IF(E57="","",INDEX(Справочник!$D$2:$D$301,MATCH(E57,Справочник!$C$2:$C$301,0)))</f>
        <v/>
      </c>
      <c r="G57" s="4"/>
      <c r="H57" s="4"/>
      <c r="I57" s="119">
        <f>Калькулятор!K57</f>
        <v>1.25</v>
      </c>
      <c r="J57" s="119"/>
      <c r="K57" s="119"/>
      <c r="L57" s="119"/>
      <c r="M57" s="4"/>
      <c r="N57" s="4"/>
      <c r="O57" s="4"/>
      <c r="P57" s="4"/>
      <c r="Q57" s="4"/>
      <c r="R57" s="4"/>
      <c r="S57" s="4"/>
      <c r="T57" s="4"/>
      <c r="U57" s="4"/>
      <c r="V57" s="4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>
        <f t="shared" si="0"/>
        <v>0</v>
      </c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</row>
    <row r="58" spans="1:65" x14ac:dyDescent="0.25">
      <c r="A58" s="118"/>
      <c r="B58" s="4"/>
      <c r="C58" s="132"/>
      <c r="D58" s="4"/>
      <c r="E58" s="41"/>
      <c r="F58" s="120" t="str">
        <f>IF(E58="","",INDEX(Справочник!$D$2:$D$301,MATCH(E58,Справочник!$C$2:$C$301,0)))</f>
        <v/>
      </c>
      <c r="G58" s="4"/>
      <c r="H58" s="4"/>
      <c r="I58" s="119">
        <f>Калькулятор!K58</f>
        <v>1.25</v>
      </c>
      <c r="J58" s="119"/>
      <c r="K58" s="119"/>
      <c r="L58" s="119"/>
      <c r="M58" s="4"/>
      <c r="N58" s="4"/>
      <c r="O58" s="4"/>
      <c r="P58" s="4"/>
      <c r="Q58" s="4"/>
      <c r="R58" s="4"/>
      <c r="S58" s="4"/>
      <c r="T58" s="4"/>
      <c r="U58" s="4"/>
      <c r="V58" s="4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>
        <f t="shared" si="0"/>
        <v>0</v>
      </c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</row>
    <row r="59" spans="1:65" x14ac:dyDescent="0.25">
      <c r="A59" s="118"/>
      <c r="B59" s="4"/>
      <c r="C59" s="132"/>
      <c r="D59" s="4"/>
      <c r="E59" s="41"/>
      <c r="F59" s="120" t="str">
        <f>IF(E59="","",INDEX(Справочник!$D$2:$D$301,MATCH(E59,Справочник!$C$2:$C$301,0)))</f>
        <v/>
      </c>
      <c r="G59" s="4"/>
      <c r="H59" s="4"/>
      <c r="I59" s="119">
        <f>Калькулятор!K59</f>
        <v>1.25</v>
      </c>
      <c r="J59" s="119"/>
      <c r="K59" s="119"/>
      <c r="L59" s="119"/>
      <c r="M59" s="4"/>
      <c r="N59" s="4"/>
      <c r="O59" s="4"/>
      <c r="P59" s="4"/>
      <c r="Q59" s="4"/>
      <c r="R59" s="4"/>
      <c r="S59" s="4"/>
      <c r="T59" s="4"/>
      <c r="U59" s="4"/>
      <c r="V59" s="4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>
        <f t="shared" si="0"/>
        <v>0</v>
      </c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</row>
    <row r="60" spans="1:65" x14ac:dyDescent="0.25">
      <c r="A60" s="118"/>
      <c r="B60" s="4"/>
      <c r="C60" s="132"/>
      <c r="D60" s="4"/>
      <c r="E60" s="41"/>
      <c r="F60" s="120" t="str">
        <f>IF(E60="","",INDEX(Справочник!$D$2:$D$301,MATCH(E60,Справочник!$C$2:$C$301,0)))</f>
        <v/>
      </c>
      <c r="G60" s="4"/>
      <c r="H60" s="4"/>
      <c r="I60" s="119">
        <f>Калькулятор!K60</f>
        <v>1.25</v>
      </c>
      <c r="J60" s="119"/>
      <c r="K60" s="119"/>
      <c r="L60" s="119"/>
      <c r="M60" s="4"/>
      <c r="N60" s="4"/>
      <c r="O60" s="4"/>
      <c r="P60" s="4"/>
      <c r="Q60" s="4"/>
      <c r="R60" s="4"/>
      <c r="S60" s="4"/>
      <c r="T60" s="4"/>
      <c r="U60" s="4"/>
      <c r="V60" s="4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>
        <f t="shared" si="0"/>
        <v>0</v>
      </c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</row>
    <row r="61" spans="1:65" x14ac:dyDescent="0.25">
      <c r="A61" s="118"/>
      <c r="B61" s="4"/>
      <c r="C61" s="132"/>
      <c r="D61" s="4"/>
      <c r="E61" s="41"/>
      <c r="F61" s="120" t="str">
        <f>IF(E61="","",INDEX(Справочник!$D$2:$D$301,MATCH(E61,Справочник!$C$2:$C$301,0)))</f>
        <v/>
      </c>
      <c r="G61" s="4"/>
      <c r="H61" s="4"/>
      <c r="I61" s="119">
        <f>Калькулятор!K61</f>
        <v>1.25</v>
      </c>
      <c r="J61" s="119"/>
      <c r="K61" s="119"/>
      <c r="L61" s="119"/>
      <c r="M61" s="4"/>
      <c r="N61" s="4"/>
      <c r="O61" s="4"/>
      <c r="P61" s="4"/>
      <c r="Q61" s="4"/>
      <c r="R61" s="4"/>
      <c r="S61" s="4"/>
      <c r="T61" s="4"/>
      <c r="U61" s="4"/>
      <c r="V61" s="4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>
        <f t="shared" si="0"/>
        <v>0</v>
      </c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</row>
    <row r="62" spans="1:65" x14ac:dyDescent="0.25">
      <c r="A62" s="118"/>
      <c r="B62" s="4"/>
      <c r="C62" s="132"/>
      <c r="D62" s="4"/>
      <c r="E62" s="41"/>
      <c r="F62" s="120" t="str">
        <f>IF(E62="","",INDEX(Справочник!$D$2:$D$301,MATCH(E62,Справочник!$C$2:$C$301,0)))</f>
        <v/>
      </c>
      <c r="G62" s="4"/>
      <c r="H62" s="4"/>
      <c r="I62" s="119">
        <f>Калькулятор!K62</f>
        <v>1.25</v>
      </c>
      <c r="J62" s="119"/>
      <c r="K62" s="119"/>
      <c r="L62" s="119"/>
      <c r="M62" s="4"/>
      <c r="N62" s="4"/>
      <c r="O62" s="4"/>
      <c r="P62" s="4"/>
      <c r="Q62" s="4"/>
      <c r="R62" s="4"/>
      <c r="S62" s="4"/>
      <c r="T62" s="4"/>
      <c r="U62" s="4"/>
      <c r="V62" s="4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>
        <f t="shared" si="0"/>
        <v>0</v>
      </c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</row>
    <row r="63" spans="1:65" x14ac:dyDescent="0.25">
      <c r="A63" s="118"/>
      <c r="B63" s="4"/>
      <c r="C63" s="132"/>
      <c r="D63" s="4"/>
      <c r="E63" s="41"/>
      <c r="F63" s="120" t="str">
        <f>IF(E63="","",INDEX(Справочник!$D$2:$D$301,MATCH(E63,Справочник!$C$2:$C$301,0)))</f>
        <v/>
      </c>
      <c r="G63" s="4"/>
      <c r="H63" s="4"/>
      <c r="I63" s="119">
        <f>Калькулятор!K63</f>
        <v>1.25</v>
      </c>
      <c r="J63" s="119"/>
      <c r="K63" s="119"/>
      <c r="L63" s="119"/>
      <c r="M63" s="4"/>
      <c r="N63" s="4"/>
      <c r="O63" s="4"/>
      <c r="P63" s="4"/>
      <c r="Q63" s="4"/>
      <c r="R63" s="4"/>
      <c r="S63" s="4"/>
      <c r="T63" s="4"/>
      <c r="U63" s="4"/>
      <c r="V63" s="4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>
        <f t="shared" si="0"/>
        <v>0</v>
      </c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</row>
    <row r="64" spans="1:65" x14ac:dyDescent="0.25">
      <c r="A64" s="118"/>
      <c r="B64" s="4"/>
      <c r="C64" s="132"/>
      <c r="D64" s="4"/>
      <c r="E64" s="41"/>
      <c r="F64" s="120" t="str">
        <f>IF(E64="","",INDEX(Справочник!$D$2:$D$301,MATCH(E64,Справочник!$C$2:$C$301,0)))</f>
        <v/>
      </c>
      <c r="G64" s="4"/>
      <c r="H64" s="4"/>
      <c r="I64" s="119">
        <f>Калькулятор!K64</f>
        <v>1.25</v>
      </c>
      <c r="J64" s="119"/>
      <c r="K64" s="119"/>
      <c r="L64" s="119"/>
      <c r="M64" s="4"/>
      <c r="N64" s="4"/>
      <c r="O64" s="4"/>
      <c r="P64" s="4"/>
      <c r="Q64" s="4"/>
      <c r="R64" s="4"/>
      <c r="S64" s="4"/>
      <c r="T64" s="4"/>
      <c r="U64" s="4"/>
      <c r="V64" s="4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>
        <f t="shared" si="0"/>
        <v>0</v>
      </c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</row>
    <row r="65" spans="1:65" x14ac:dyDescent="0.25">
      <c r="A65" s="118"/>
      <c r="B65" s="4"/>
      <c r="C65" s="132"/>
      <c r="D65" s="4"/>
      <c r="E65" s="41"/>
      <c r="F65" s="120" t="str">
        <f>IF(E65="","",INDEX(Справочник!$D$2:$D$301,MATCH(E65,Справочник!$C$2:$C$301,0)))</f>
        <v/>
      </c>
      <c r="G65" s="4"/>
      <c r="H65" s="4"/>
      <c r="I65" s="119">
        <f>Калькулятор!K65</f>
        <v>1.25</v>
      </c>
      <c r="J65" s="119"/>
      <c r="K65" s="119"/>
      <c r="L65" s="119"/>
      <c r="M65" s="4"/>
      <c r="N65" s="4"/>
      <c r="O65" s="4"/>
      <c r="P65" s="4"/>
      <c r="Q65" s="4"/>
      <c r="R65" s="4"/>
      <c r="S65" s="4"/>
      <c r="T65" s="4"/>
      <c r="U65" s="4"/>
      <c r="V65" s="4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>
        <f t="shared" si="0"/>
        <v>0</v>
      </c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</row>
    <row r="66" spans="1:65" x14ac:dyDescent="0.25">
      <c r="A66" s="118"/>
      <c r="B66" s="4"/>
      <c r="C66" s="132"/>
      <c r="D66" s="4"/>
      <c r="E66" s="41"/>
      <c r="F66" s="120" t="str">
        <f>IF(E66="","",INDEX(Справочник!$D$2:$D$301,MATCH(E66,Справочник!$C$2:$C$301,0)))</f>
        <v/>
      </c>
      <c r="G66" s="4"/>
      <c r="H66" s="4"/>
      <c r="I66" s="119">
        <f>Калькулятор!K66</f>
        <v>1.25</v>
      </c>
      <c r="J66" s="119"/>
      <c r="K66" s="119"/>
      <c r="L66" s="119"/>
      <c r="M66" s="4"/>
      <c r="N66" s="4"/>
      <c r="O66" s="4"/>
      <c r="P66" s="4"/>
      <c r="Q66" s="4"/>
      <c r="R66" s="4"/>
      <c r="S66" s="4"/>
      <c r="T66" s="4"/>
      <c r="U66" s="4"/>
      <c r="V66" s="4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>
        <f t="shared" si="0"/>
        <v>0</v>
      </c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</row>
    <row r="67" spans="1:65" x14ac:dyDescent="0.25">
      <c r="A67" s="118"/>
      <c r="B67" s="4"/>
      <c r="C67" s="132"/>
      <c r="D67" s="4"/>
      <c r="E67" s="41"/>
      <c r="F67" s="120" t="str">
        <f>IF(E67="","",INDEX(Справочник!$D$2:$D$301,MATCH(E67,Справочник!$C$2:$C$301,0)))</f>
        <v/>
      </c>
      <c r="G67" s="4"/>
      <c r="H67" s="4"/>
      <c r="I67" s="119">
        <f>Калькулятор!K67</f>
        <v>1.25</v>
      </c>
      <c r="J67" s="119"/>
      <c r="K67" s="119"/>
      <c r="L67" s="119"/>
      <c r="M67" s="4"/>
      <c r="N67" s="4"/>
      <c r="O67" s="4"/>
      <c r="P67" s="4"/>
      <c r="Q67" s="4"/>
      <c r="R67" s="4"/>
      <c r="S67" s="4"/>
      <c r="T67" s="4"/>
      <c r="U67" s="4"/>
      <c r="V67" s="4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>
        <f t="shared" si="0"/>
        <v>0</v>
      </c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</row>
    <row r="68" spans="1:65" x14ac:dyDescent="0.25">
      <c r="A68" s="118"/>
      <c r="B68" s="4"/>
      <c r="C68" s="132"/>
      <c r="D68" s="4"/>
      <c r="E68" s="41"/>
      <c r="F68" s="120" t="str">
        <f>IF(E68="","",INDEX(Справочник!$D$2:$D$301,MATCH(E68,Справочник!$C$2:$C$301,0)))</f>
        <v/>
      </c>
      <c r="G68" s="4"/>
      <c r="H68" s="4"/>
      <c r="I68" s="119">
        <f>Калькулятор!K68</f>
        <v>1.25</v>
      </c>
      <c r="J68" s="119"/>
      <c r="K68" s="119"/>
      <c r="L68" s="119"/>
      <c r="M68" s="4"/>
      <c r="N68" s="4"/>
      <c r="O68" s="4"/>
      <c r="P68" s="4"/>
      <c r="Q68" s="4"/>
      <c r="R68" s="4"/>
      <c r="S68" s="4"/>
      <c r="T68" s="4"/>
      <c r="U68" s="4"/>
      <c r="V68" s="4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>
        <f t="shared" ref="AQ68:AQ99" si="1">B68</f>
        <v>0</v>
      </c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</row>
    <row r="69" spans="1:65" x14ac:dyDescent="0.25">
      <c r="A69" s="118"/>
      <c r="B69" s="4"/>
      <c r="C69" s="132"/>
      <c r="D69" s="4"/>
      <c r="E69" s="41"/>
      <c r="F69" s="120" t="str">
        <f>IF(E69="","",INDEX(Справочник!$D$2:$D$301,MATCH(E69,Справочник!$C$2:$C$301,0)))</f>
        <v/>
      </c>
      <c r="G69" s="4"/>
      <c r="H69" s="4"/>
      <c r="I69" s="119">
        <f>Калькулятор!K69</f>
        <v>1.25</v>
      </c>
      <c r="J69" s="119"/>
      <c r="K69" s="119"/>
      <c r="L69" s="119"/>
      <c r="M69" s="4"/>
      <c r="N69" s="4"/>
      <c r="O69" s="4"/>
      <c r="P69" s="4"/>
      <c r="Q69" s="4"/>
      <c r="R69" s="4"/>
      <c r="S69" s="4"/>
      <c r="T69" s="4"/>
      <c r="U69" s="4"/>
      <c r="V69" s="4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>
        <f t="shared" si="1"/>
        <v>0</v>
      </c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</row>
    <row r="70" spans="1:65" x14ac:dyDescent="0.25">
      <c r="A70" s="118"/>
      <c r="B70" s="4"/>
      <c r="C70" s="132"/>
      <c r="D70" s="4"/>
      <c r="E70" s="41"/>
      <c r="F70" s="120" t="str">
        <f>IF(E70="","",INDEX(Справочник!$D$2:$D$301,MATCH(E70,Справочник!$C$2:$C$301,0)))</f>
        <v/>
      </c>
      <c r="G70" s="4"/>
      <c r="H70" s="4"/>
      <c r="I70" s="119">
        <f>Калькулятор!K70</f>
        <v>1.25</v>
      </c>
      <c r="J70" s="119"/>
      <c r="K70" s="119"/>
      <c r="L70" s="119"/>
      <c r="M70" s="4"/>
      <c r="N70" s="4"/>
      <c r="O70" s="4"/>
      <c r="P70" s="4"/>
      <c r="Q70" s="4"/>
      <c r="R70" s="4"/>
      <c r="S70" s="4"/>
      <c r="T70" s="4"/>
      <c r="U70" s="4"/>
      <c r="V70" s="4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>
        <f t="shared" si="1"/>
        <v>0</v>
      </c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</row>
    <row r="71" spans="1:65" x14ac:dyDescent="0.25">
      <c r="A71" s="118"/>
      <c r="B71" s="4"/>
      <c r="C71" s="132"/>
      <c r="D71" s="4"/>
      <c r="E71" s="41"/>
      <c r="F71" s="120" t="str">
        <f>IF(E71="","",INDEX(Справочник!$D$2:$D$301,MATCH(E71,Справочник!$C$2:$C$301,0)))</f>
        <v/>
      </c>
      <c r="G71" s="4"/>
      <c r="H71" s="4"/>
      <c r="I71" s="119">
        <f>Калькулятор!K71</f>
        <v>1.25</v>
      </c>
      <c r="J71" s="119"/>
      <c r="K71" s="119"/>
      <c r="L71" s="119"/>
      <c r="M71" s="4"/>
      <c r="N71" s="4"/>
      <c r="O71" s="4"/>
      <c r="P71" s="4"/>
      <c r="Q71" s="4"/>
      <c r="R71" s="4"/>
      <c r="S71" s="4"/>
      <c r="T71" s="4"/>
      <c r="U71" s="4"/>
      <c r="V71" s="4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>
        <f t="shared" si="1"/>
        <v>0</v>
      </c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</row>
    <row r="72" spans="1:65" x14ac:dyDescent="0.25">
      <c r="A72" s="118"/>
      <c r="B72" s="4"/>
      <c r="C72" s="132"/>
      <c r="D72" s="4"/>
      <c r="E72" s="41"/>
      <c r="F72" s="120" t="str">
        <f>IF(E72="","",INDEX(Справочник!$D$2:$D$301,MATCH(E72,Справочник!$C$2:$C$301,0)))</f>
        <v/>
      </c>
      <c r="G72" s="4"/>
      <c r="H72" s="4"/>
      <c r="I72" s="119">
        <f>Калькулятор!K72</f>
        <v>1.25</v>
      </c>
      <c r="J72" s="119"/>
      <c r="K72" s="119"/>
      <c r="L72" s="119"/>
      <c r="M72" s="4"/>
      <c r="N72" s="4"/>
      <c r="O72" s="4"/>
      <c r="P72" s="4"/>
      <c r="Q72" s="4"/>
      <c r="R72" s="4"/>
      <c r="S72" s="4"/>
      <c r="T72" s="4"/>
      <c r="U72" s="4"/>
      <c r="V72" s="4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>
        <f t="shared" si="1"/>
        <v>0</v>
      </c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</row>
    <row r="73" spans="1:65" x14ac:dyDescent="0.25">
      <c r="A73" s="118"/>
      <c r="B73" s="4"/>
      <c r="C73" s="132"/>
      <c r="D73" s="4"/>
      <c r="E73" s="41"/>
      <c r="F73" s="120" t="str">
        <f>IF(E73="","",INDEX(Справочник!$D$2:$D$301,MATCH(E73,Справочник!$C$2:$C$301,0)))</f>
        <v/>
      </c>
      <c r="G73" s="4"/>
      <c r="H73" s="4"/>
      <c r="I73" s="119">
        <f>Калькулятор!K73</f>
        <v>1.25</v>
      </c>
      <c r="J73" s="119"/>
      <c r="K73" s="119"/>
      <c r="L73" s="119"/>
      <c r="M73" s="4"/>
      <c r="N73" s="4"/>
      <c r="O73" s="4"/>
      <c r="P73" s="4"/>
      <c r="Q73" s="4"/>
      <c r="R73" s="4"/>
      <c r="S73" s="4"/>
      <c r="T73" s="4"/>
      <c r="U73" s="4"/>
      <c r="V73" s="4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>
        <f t="shared" si="1"/>
        <v>0</v>
      </c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</row>
    <row r="74" spans="1:65" x14ac:dyDescent="0.25">
      <c r="A74" s="118"/>
      <c r="B74" s="4"/>
      <c r="C74" s="132"/>
      <c r="D74" s="4"/>
      <c r="E74" s="41"/>
      <c r="F74" s="120" t="str">
        <f>IF(E74="","",INDEX(Справочник!$D$2:$D$301,MATCH(E74,Справочник!$C$2:$C$301,0)))</f>
        <v/>
      </c>
      <c r="G74" s="4"/>
      <c r="H74" s="4"/>
      <c r="I74" s="119">
        <f>Калькулятор!K74</f>
        <v>1.25</v>
      </c>
      <c r="J74" s="119"/>
      <c r="K74" s="119"/>
      <c r="L74" s="119"/>
      <c r="M74" s="4"/>
      <c r="N74" s="4"/>
      <c r="O74" s="4"/>
      <c r="P74" s="4"/>
      <c r="Q74" s="4"/>
      <c r="R74" s="4"/>
      <c r="S74" s="4"/>
      <c r="T74" s="4"/>
      <c r="U74" s="4"/>
      <c r="V74" s="4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>
        <f t="shared" si="1"/>
        <v>0</v>
      </c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</row>
    <row r="75" spans="1:65" x14ac:dyDescent="0.25">
      <c r="A75" s="118"/>
      <c r="B75" s="4"/>
      <c r="C75" s="132"/>
      <c r="D75" s="4"/>
      <c r="E75" s="41"/>
      <c r="F75" s="120" t="str">
        <f>IF(E75="","",INDEX(Справочник!$D$2:$D$301,MATCH(E75,Справочник!$C$2:$C$301,0)))</f>
        <v/>
      </c>
      <c r="G75" s="4"/>
      <c r="H75" s="4"/>
      <c r="I75" s="119">
        <f>Калькулятор!K75</f>
        <v>1.25</v>
      </c>
      <c r="J75" s="119"/>
      <c r="K75" s="119"/>
      <c r="L75" s="119"/>
      <c r="M75" s="4"/>
      <c r="N75" s="4"/>
      <c r="O75" s="4"/>
      <c r="P75" s="4"/>
      <c r="Q75" s="4"/>
      <c r="R75" s="4"/>
      <c r="S75" s="4"/>
      <c r="T75" s="4"/>
      <c r="U75" s="4"/>
      <c r="V75" s="4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>
        <f t="shared" si="1"/>
        <v>0</v>
      </c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</row>
    <row r="76" spans="1:65" x14ac:dyDescent="0.25">
      <c r="A76" s="118"/>
      <c r="B76" s="4"/>
      <c r="C76" s="132"/>
      <c r="D76" s="4"/>
      <c r="E76" s="41"/>
      <c r="F76" s="120" t="str">
        <f>IF(E76="","",INDEX(Справочник!$D$2:$D$301,MATCH(E76,Справочник!$C$2:$C$301,0)))</f>
        <v/>
      </c>
      <c r="G76" s="4"/>
      <c r="H76" s="4"/>
      <c r="I76" s="119">
        <f>Калькулятор!K76</f>
        <v>1.25</v>
      </c>
      <c r="J76" s="119"/>
      <c r="K76" s="119"/>
      <c r="L76" s="119"/>
      <c r="M76" s="4"/>
      <c r="N76" s="4"/>
      <c r="O76" s="4"/>
      <c r="P76" s="4"/>
      <c r="Q76" s="4"/>
      <c r="R76" s="4"/>
      <c r="S76" s="4"/>
      <c r="T76" s="4"/>
      <c r="U76" s="4"/>
      <c r="V76" s="4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>
        <f t="shared" si="1"/>
        <v>0</v>
      </c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</row>
    <row r="77" spans="1:65" x14ac:dyDescent="0.25">
      <c r="A77" s="118"/>
      <c r="B77" s="4"/>
      <c r="C77" s="132"/>
      <c r="D77" s="4"/>
      <c r="E77" s="41"/>
      <c r="F77" s="120" t="str">
        <f>IF(E77="","",INDEX(Справочник!$D$2:$D$301,MATCH(E77,Справочник!$C$2:$C$301,0)))</f>
        <v/>
      </c>
      <c r="G77" s="4"/>
      <c r="H77" s="4"/>
      <c r="I77" s="119">
        <f>Калькулятор!K77</f>
        <v>1.25</v>
      </c>
      <c r="J77" s="119"/>
      <c r="K77" s="119"/>
      <c r="L77" s="119"/>
      <c r="M77" s="4"/>
      <c r="N77" s="4"/>
      <c r="O77" s="4"/>
      <c r="P77" s="4"/>
      <c r="Q77" s="4"/>
      <c r="R77" s="4"/>
      <c r="S77" s="4"/>
      <c r="T77" s="4"/>
      <c r="U77" s="4"/>
      <c r="V77" s="4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>
        <f t="shared" si="1"/>
        <v>0</v>
      </c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</row>
    <row r="78" spans="1:65" x14ac:dyDescent="0.25">
      <c r="A78" s="118"/>
      <c r="B78" s="4"/>
      <c r="C78" s="132"/>
      <c r="D78" s="4"/>
      <c r="E78" s="41"/>
      <c r="F78" s="120" t="str">
        <f>IF(E78="","",INDEX(Справочник!$D$2:$D$301,MATCH(E78,Справочник!$C$2:$C$301,0)))</f>
        <v/>
      </c>
      <c r="G78" s="4"/>
      <c r="H78" s="4"/>
      <c r="I78" s="119">
        <f>Калькулятор!K78</f>
        <v>1.25</v>
      </c>
      <c r="J78" s="119"/>
      <c r="K78" s="119"/>
      <c r="L78" s="119"/>
      <c r="M78" s="4"/>
      <c r="N78" s="4"/>
      <c r="O78" s="4"/>
      <c r="P78" s="4"/>
      <c r="Q78" s="4"/>
      <c r="R78" s="4"/>
      <c r="S78" s="4"/>
      <c r="T78" s="4"/>
      <c r="U78" s="4"/>
      <c r="V78" s="4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>
        <f t="shared" si="1"/>
        <v>0</v>
      </c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</row>
    <row r="79" spans="1:65" x14ac:dyDescent="0.25">
      <c r="A79" s="118"/>
      <c r="B79" s="4"/>
      <c r="C79" s="132"/>
      <c r="D79" s="4"/>
      <c r="E79" s="41"/>
      <c r="F79" s="120" t="str">
        <f>IF(E79="","",INDEX(Справочник!$D$2:$D$301,MATCH(E79,Справочник!$C$2:$C$301,0)))</f>
        <v/>
      </c>
      <c r="G79" s="4"/>
      <c r="H79" s="4"/>
      <c r="I79" s="119">
        <f>Калькулятор!K79</f>
        <v>1.25</v>
      </c>
      <c r="J79" s="119"/>
      <c r="K79" s="119"/>
      <c r="L79" s="119"/>
      <c r="M79" s="4"/>
      <c r="N79" s="4"/>
      <c r="O79" s="4"/>
      <c r="P79" s="4"/>
      <c r="Q79" s="4"/>
      <c r="R79" s="4"/>
      <c r="S79" s="4"/>
      <c r="T79" s="4"/>
      <c r="U79" s="4"/>
      <c r="V79" s="4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>
        <f t="shared" si="1"/>
        <v>0</v>
      </c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</row>
    <row r="80" spans="1:65" x14ac:dyDescent="0.25">
      <c r="A80" s="118"/>
      <c r="B80" s="4"/>
      <c r="C80" s="132"/>
      <c r="D80" s="4"/>
      <c r="E80" s="41"/>
      <c r="F80" s="120" t="str">
        <f>IF(E80="","",INDEX(Справочник!$D$2:$D$301,MATCH(E80,Справочник!$C$2:$C$301,0)))</f>
        <v/>
      </c>
      <c r="G80" s="4"/>
      <c r="H80" s="4"/>
      <c r="I80" s="119">
        <f>Калькулятор!K80</f>
        <v>1.25</v>
      </c>
      <c r="J80" s="119"/>
      <c r="K80" s="119"/>
      <c r="L80" s="119"/>
      <c r="M80" s="4"/>
      <c r="N80" s="4"/>
      <c r="O80" s="4"/>
      <c r="P80" s="4"/>
      <c r="Q80" s="4"/>
      <c r="R80" s="4"/>
      <c r="S80" s="4"/>
      <c r="T80" s="4"/>
      <c r="U80" s="4"/>
      <c r="V80" s="4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>
        <f t="shared" si="1"/>
        <v>0</v>
      </c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</row>
    <row r="81" spans="1:65" x14ac:dyDescent="0.25">
      <c r="A81" s="118"/>
      <c r="B81" s="4"/>
      <c r="C81" s="132"/>
      <c r="D81" s="4"/>
      <c r="E81" s="41"/>
      <c r="F81" s="120" t="str">
        <f>IF(E81="","",INDEX(Справочник!$D$2:$D$301,MATCH(E81,Справочник!$C$2:$C$301,0)))</f>
        <v/>
      </c>
      <c r="G81" s="4"/>
      <c r="H81" s="4"/>
      <c r="I81" s="119">
        <f>Калькулятор!K81</f>
        <v>1.25</v>
      </c>
      <c r="J81" s="119"/>
      <c r="K81" s="119"/>
      <c r="L81" s="119"/>
      <c r="M81" s="4"/>
      <c r="N81" s="4"/>
      <c r="O81" s="4"/>
      <c r="P81" s="4"/>
      <c r="Q81" s="4"/>
      <c r="R81" s="4"/>
      <c r="S81" s="4"/>
      <c r="T81" s="4"/>
      <c r="U81" s="4"/>
      <c r="V81" s="4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>
        <f t="shared" si="1"/>
        <v>0</v>
      </c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</row>
    <row r="82" spans="1:65" x14ac:dyDescent="0.25">
      <c r="A82" s="118"/>
      <c r="B82" s="4"/>
      <c r="C82" s="132"/>
      <c r="D82" s="4"/>
      <c r="E82" s="41"/>
      <c r="F82" s="120" t="str">
        <f>IF(E82="","",INDEX(Справочник!$D$2:$D$301,MATCH(E82,Справочник!$C$2:$C$301,0)))</f>
        <v/>
      </c>
      <c r="G82" s="4"/>
      <c r="H82" s="4"/>
      <c r="I82" s="119">
        <f>Калькулятор!K82</f>
        <v>1.25</v>
      </c>
      <c r="J82" s="119"/>
      <c r="K82" s="119"/>
      <c r="L82" s="119"/>
      <c r="M82" s="4"/>
      <c r="N82" s="4"/>
      <c r="O82" s="4"/>
      <c r="P82" s="4"/>
      <c r="Q82" s="4"/>
      <c r="R82" s="4"/>
      <c r="S82" s="4"/>
      <c r="T82" s="4"/>
      <c r="U82" s="4"/>
      <c r="V82" s="4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>
        <f t="shared" si="1"/>
        <v>0</v>
      </c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</row>
    <row r="83" spans="1:65" x14ac:dyDescent="0.25">
      <c r="A83" s="118"/>
      <c r="B83" s="4"/>
      <c r="C83" s="132"/>
      <c r="D83" s="4"/>
      <c r="E83" s="41"/>
      <c r="F83" s="120" t="str">
        <f>IF(E83="","",INDEX(Справочник!$D$2:$D$301,MATCH(E83,Справочник!$C$2:$C$301,0)))</f>
        <v/>
      </c>
      <c r="G83" s="4"/>
      <c r="H83" s="4"/>
      <c r="I83" s="119">
        <f>Калькулятор!K83</f>
        <v>1.25</v>
      </c>
      <c r="J83" s="119"/>
      <c r="K83" s="119"/>
      <c r="L83" s="119"/>
      <c r="M83" s="4"/>
      <c r="N83" s="4"/>
      <c r="O83" s="4"/>
      <c r="P83" s="4"/>
      <c r="Q83" s="4"/>
      <c r="R83" s="4"/>
      <c r="S83" s="4"/>
      <c r="T83" s="4"/>
      <c r="U83" s="4"/>
      <c r="V83" s="4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>
        <f t="shared" si="1"/>
        <v>0</v>
      </c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</row>
    <row r="84" spans="1:65" x14ac:dyDescent="0.25">
      <c r="A84" s="118"/>
      <c r="B84" s="4"/>
      <c r="C84" s="132"/>
      <c r="D84" s="4"/>
      <c r="E84" s="41"/>
      <c r="F84" s="120" t="str">
        <f>IF(E84="","",INDEX(Справочник!$D$2:$D$301,MATCH(E84,Справочник!$C$2:$C$301,0)))</f>
        <v/>
      </c>
      <c r="G84" s="4"/>
      <c r="H84" s="4"/>
      <c r="I84" s="119">
        <f>Калькулятор!K84</f>
        <v>1.25</v>
      </c>
      <c r="J84" s="119"/>
      <c r="K84" s="119"/>
      <c r="L84" s="119"/>
      <c r="M84" s="4"/>
      <c r="N84" s="4"/>
      <c r="O84" s="4"/>
      <c r="P84" s="4"/>
      <c r="Q84" s="4"/>
      <c r="R84" s="4"/>
      <c r="S84" s="4"/>
      <c r="T84" s="4"/>
      <c r="U84" s="4"/>
      <c r="V84" s="4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>
        <f t="shared" si="1"/>
        <v>0</v>
      </c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</row>
    <row r="85" spans="1:65" x14ac:dyDescent="0.25">
      <c r="A85" s="118"/>
      <c r="B85" s="4"/>
      <c r="C85" s="132"/>
      <c r="D85" s="4"/>
      <c r="E85" s="41"/>
      <c r="F85" s="120" t="str">
        <f>IF(E85="","",INDEX(Справочник!$D$2:$D$301,MATCH(E85,Справочник!$C$2:$C$301,0)))</f>
        <v/>
      </c>
      <c r="G85" s="4"/>
      <c r="H85" s="4"/>
      <c r="I85" s="119">
        <f>Калькулятор!K85</f>
        <v>1.25</v>
      </c>
      <c r="J85" s="119"/>
      <c r="K85" s="119"/>
      <c r="L85" s="119"/>
      <c r="M85" s="4"/>
      <c r="N85" s="4"/>
      <c r="O85" s="4"/>
      <c r="P85" s="4"/>
      <c r="Q85" s="4"/>
      <c r="R85" s="4"/>
      <c r="S85" s="4"/>
      <c r="T85" s="4"/>
      <c r="U85" s="4"/>
      <c r="V85" s="4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>
        <f t="shared" si="1"/>
        <v>0</v>
      </c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</row>
    <row r="86" spans="1:65" x14ac:dyDescent="0.25">
      <c r="A86" s="118"/>
      <c r="B86" s="4"/>
      <c r="C86" s="132"/>
      <c r="D86" s="4"/>
      <c r="E86" s="41"/>
      <c r="F86" s="120" t="str">
        <f>IF(E86="","",INDEX(Справочник!$D$2:$D$301,MATCH(E86,Справочник!$C$2:$C$301,0)))</f>
        <v/>
      </c>
      <c r="G86" s="4"/>
      <c r="H86" s="4"/>
      <c r="I86" s="119">
        <f>Калькулятор!K86</f>
        <v>1.25</v>
      </c>
      <c r="J86" s="119"/>
      <c r="K86" s="119"/>
      <c r="L86" s="119"/>
      <c r="M86" s="4"/>
      <c r="N86" s="4"/>
      <c r="O86" s="4"/>
      <c r="P86" s="4"/>
      <c r="Q86" s="4"/>
      <c r="R86" s="4"/>
      <c r="S86" s="4"/>
      <c r="T86" s="4"/>
      <c r="U86" s="4"/>
      <c r="V86" s="4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>
        <f t="shared" si="1"/>
        <v>0</v>
      </c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</row>
    <row r="87" spans="1:65" x14ac:dyDescent="0.25">
      <c r="A87" s="118"/>
      <c r="B87" s="4"/>
      <c r="C87" s="132"/>
      <c r="D87" s="4"/>
      <c r="E87" s="41"/>
      <c r="F87" s="120" t="str">
        <f>IF(E87="","",INDEX(Справочник!$D$2:$D$301,MATCH(E87,Справочник!$C$2:$C$301,0)))</f>
        <v/>
      </c>
      <c r="G87" s="4"/>
      <c r="H87" s="4"/>
      <c r="I87" s="119">
        <f>Калькулятор!K87</f>
        <v>1.25</v>
      </c>
      <c r="J87" s="119"/>
      <c r="K87" s="119"/>
      <c r="L87" s="119"/>
      <c r="M87" s="4"/>
      <c r="N87" s="4"/>
      <c r="O87" s="4"/>
      <c r="P87" s="4"/>
      <c r="Q87" s="4"/>
      <c r="R87" s="4"/>
      <c r="S87" s="4"/>
      <c r="T87" s="4"/>
      <c r="U87" s="4"/>
      <c r="V87" s="4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>
        <f t="shared" si="1"/>
        <v>0</v>
      </c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</row>
    <row r="88" spans="1:65" x14ac:dyDescent="0.25">
      <c r="A88" s="118"/>
      <c r="B88" s="4"/>
      <c r="C88" s="132"/>
      <c r="D88" s="4"/>
      <c r="E88" s="41"/>
      <c r="F88" s="120" t="str">
        <f>IF(E88="","",INDEX(Справочник!$D$2:$D$301,MATCH(E88,Справочник!$C$2:$C$301,0)))</f>
        <v/>
      </c>
      <c r="G88" s="4"/>
      <c r="H88" s="4"/>
      <c r="I88" s="119">
        <f>Калькулятор!K88</f>
        <v>1.25</v>
      </c>
      <c r="J88" s="119"/>
      <c r="K88" s="119"/>
      <c r="L88" s="119"/>
      <c r="M88" s="4"/>
      <c r="N88" s="4"/>
      <c r="O88" s="4"/>
      <c r="P88" s="4"/>
      <c r="Q88" s="4"/>
      <c r="R88" s="4"/>
      <c r="S88" s="4"/>
      <c r="T88" s="4"/>
      <c r="U88" s="4"/>
      <c r="V88" s="4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>
        <f t="shared" si="1"/>
        <v>0</v>
      </c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</row>
    <row r="89" spans="1:65" x14ac:dyDescent="0.25">
      <c r="A89" s="118"/>
      <c r="B89" s="4"/>
      <c r="C89" s="132"/>
      <c r="D89" s="4"/>
      <c r="E89" s="41"/>
      <c r="F89" s="120" t="str">
        <f>IF(E89="","",INDEX(Справочник!$D$2:$D$301,MATCH(E89,Справочник!$C$2:$C$301,0)))</f>
        <v/>
      </c>
      <c r="G89" s="4"/>
      <c r="H89" s="4"/>
      <c r="I89" s="119">
        <f>Калькулятор!K89</f>
        <v>1.25</v>
      </c>
      <c r="J89" s="119"/>
      <c r="K89" s="119"/>
      <c r="L89" s="119"/>
      <c r="M89" s="4"/>
      <c r="N89" s="4"/>
      <c r="O89" s="4"/>
      <c r="P89" s="4"/>
      <c r="Q89" s="4"/>
      <c r="R89" s="4"/>
      <c r="S89" s="4"/>
      <c r="T89" s="4"/>
      <c r="U89" s="4"/>
      <c r="V89" s="4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>
        <f t="shared" si="1"/>
        <v>0</v>
      </c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</row>
    <row r="90" spans="1:65" x14ac:dyDescent="0.25">
      <c r="A90" s="118"/>
      <c r="B90" s="4"/>
      <c r="C90" s="132"/>
      <c r="D90" s="4"/>
      <c r="E90" s="41"/>
      <c r="F90" s="120" t="str">
        <f>IF(E90="","",INDEX(Справочник!$D$2:$D$301,MATCH(E90,Справочник!$C$2:$C$301,0)))</f>
        <v/>
      </c>
      <c r="G90" s="4"/>
      <c r="H90" s="4"/>
      <c r="I90" s="119">
        <f>Калькулятор!K90</f>
        <v>1.25</v>
      </c>
      <c r="J90" s="119"/>
      <c r="K90" s="119"/>
      <c r="L90" s="119"/>
      <c r="M90" s="4"/>
      <c r="N90" s="4"/>
      <c r="O90" s="4"/>
      <c r="P90" s="4"/>
      <c r="Q90" s="4"/>
      <c r="R90" s="4"/>
      <c r="S90" s="4"/>
      <c r="T90" s="4"/>
      <c r="U90" s="4"/>
      <c r="V90" s="4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>
        <f t="shared" si="1"/>
        <v>0</v>
      </c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</row>
    <row r="91" spans="1:65" x14ac:dyDescent="0.25">
      <c r="A91" s="118"/>
      <c r="B91" s="4"/>
      <c r="C91" s="132"/>
      <c r="D91" s="4"/>
      <c r="E91" s="41"/>
      <c r="F91" s="120" t="str">
        <f>IF(E91="","",INDEX(Справочник!$D$2:$D$301,MATCH(E91,Справочник!$C$2:$C$301,0)))</f>
        <v/>
      </c>
      <c r="G91" s="4"/>
      <c r="H91" s="4"/>
      <c r="I91" s="119">
        <f>Калькулятор!K91</f>
        <v>1.25</v>
      </c>
      <c r="J91" s="119"/>
      <c r="K91" s="119"/>
      <c r="L91" s="119"/>
      <c r="M91" s="4"/>
      <c r="N91" s="4"/>
      <c r="O91" s="4"/>
      <c r="P91" s="4"/>
      <c r="Q91" s="4"/>
      <c r="R91" s="4"/>
      <c r="S91" s="4"/>
      <c r="T91" s="4"/>
      <c r="U91" s="4"/>
      <c r="V91" s="4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>
        <f t="shared" si="1"/>
        <v>0</v>
      </c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</row>
    <row r="92" spans="1:65" x14ac:dyDescent="0.25">
      <c r="A92" s="118"/>
      <c r="B92" s="4"/>
      <c r="C92" s="132"/>
      <c r="D92" s="4"/>
      <c r="E92" s="41"/>
      <c r="F92" s="120" t="str">
        <f>IF(E92="","",INDEX(Справочник!$D$2:$D$301,MATCH(E92,Справочник!$C$2:$C$301,0)))</f>
        <v/>
      </c>
      <c r="G92" s="4"/>
      <c r="H92" s="4"/>
      <c r="I92" s="119">
        <f>Калькулятор!K92</f>
        <v>1.25</v>
      </c>
      <c r="J92" s="119"/>
      <c r="K92" s="119"/>
      <c r="L92" s="119"/>
      <c r="M92" s="4"/>
      <c r="N92" s="4"/>
      <c r="O92" s="4"/>
      <c r="P92" s="4"/>
      <c r="Q92" s="4"/>
      <c r="R92" s="4"/>
      <c r="S92" s="4"/>
      <c r="T92" s="4"/>
      <c r="U92" s="4"/>
      <c r="V92" s="4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>
        <f t="shared" si="1"/>
        <v>0</v>
      </c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</row>
    <row r="93" spans="1:65" x14ac:dyDescent="0.25">
      <c r="A93" s="118"/>
      <c r="B93" s="4"/>
      <c r="C93" s="132"/>
      <c r="D93" s="4"/>
      <c r="E93" s="41"/>
      <c r="F93" s="120" t="str">
        <f>IF(E93="","",INDEX(Справочник!$D$2:$D$301,MATCH(E93,Справочник!$C$2:$C$301,0)))</f>
        <v/>
      </c>
      <c r="G93" s="4"/>
      <c r="H93" s="4"/>
      <c r="I93" s="119">
        <f>Калькулятор!K93</f>
        <v>1.25</v>
      </c>
      <c r="J93" s="119"/>
      <c r="K93" s="119"/>
      <c r="L93" s="119"/>
      <c r="M93" s="4"/>
      <c r="N93" s="4"/>
      <c r="O93" s="4"/>
      <c r="P93" s="4"/>
      <c r="Q93" s="4"/>
      <c r="R93" s="4"/>
      <c r="S93" s="4"/>
      <c r="T93" s="4"/>
      <c r="U93" s="4"/>
      <c r="V93" s="4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>
        <f t="shared" si="1"/>
        <v>0</v>
      </c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</row>
    <row r="94" spans="1:65" x14ac:dyDescent="0.25">
      <c r="A94" s="118"/>
      <c r="B94" s="4"/>
      <c r="C94" s="132"/>
      <c r="D94" s="4"/>
      <c r="E94" s="41"/>
      <c r="F94" s="120" t="str">
        <f>IF(E94="","",INDEX(Справочник!$D$2:$D$301,MATCH(E94,Справочник!$C$2:$C$301,0)))</f>
        <v/>
      </c>
      <c r="G94" s="4"/>
      <c r="H94" s="4"/>
      <c r="I94" s="119">
        <f>Калькулятор!K94</f>
        <v>1.25</v>
      </c>
      <c r="J94" s="119"/>
      <c r="K94" s="119"/>
      <c r="L94" s="119"/>
      <c r="M94" s="4"/>
      <c r="N94" s="4"/>
      <c r="O94" s="4"/>
      <c r="P94" s="4"/>
      <c r="Q94" s="4"/>
      <c r="R94" s="4"/>
      <c r="S94" s="4"/>
      <c r="T94" s="4"/>
      <c r="U94" s="4"/>
      <c r="V94" s="4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>
        <f t="shared" si="1"/>
        <v>0</v>
      </c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</row>
    <row r="95" spans="1:65" x14ac:dyDescent="0.25">
      <c r="A95" s="118"/>
      <c r="B95" s="4"/>
      <c r="C95" s="132"/>
      <c r="D95" s="4"/>
      <c r="E95" s="41"/>
      <c r="F95" s="120" t="str">
        <f>IF(E95="","",INDEX(Справочник!$D$2:$D$301,MATCH(E95,Справочник!$C$2:$C$301,0)))</f>
        <v/>
      </c>
      <c r="G95" s="4"/>
      <c r="H95" s="4"/>
      <c r="I95" s="119">
        <f>Калькулятор!K95</f>
        <v>1.25</v>
      </c>
      <c r="J95" s="119"/>
      <c r="K95" s="119"/>
      <c r="L95" s="119"/>
      <c r="M95" s="4"/>
      <c r="N95" s="4"/>
      <c r="O95" s="4"/>
      <c r="P95" s="4"/>
      <c r="Q95" s="4"/>
      <c r="R95" s="4"/>
      <c r="S95" s="4"/>
      <c r="T95" s="4"/>
      <c r="U95" s="4"/>
      <c r="V95" s="4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>
        <f t="shared" si="1"/>
        <v>0</v>
      </c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</row>
    <row r="96" spans="1:65" x14ac:dyDescent="0.25">
      <c r="A96" s="118"/>
      <c r="B96" s="4"/>
      <c r="C96" s="132"/>
      <c r="D96" s="4"/>
      <c r="E96" s="41"/>
      <c r="F96" s="120" t="str">
        <f>IF(E96="","",INDEX(Справочник!$D$2:$D$301,MATCH(E96,Справочник!$C$2:$C$301,0)))</f>
        <v/>
      </c>
      <c r="G96" s="4"/>
      <c r="H96" s="4"/>
      <c r="I96" s="119">
        <f>Калькулятор!K96</f>
        <v>1.25</v>
      </c>
      <c r="J96" s="119"/>
      <c r="K96" s="119"/>
      <c r="L96" s="119"/>
      <c r="M96" s="4"/>
      <c r="N96" s="4"/>
      <c r="O96" s="4"/>
      <c r="P96" s="4"/>
      <c r="Q96" s="4"/>
      <c r="R96" s="4"/>
      <c r="S96" s="4"/>
      <c r="T96" s="4"/>
      <c r="U96" s="4"/>
      <c r="V96" s="4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>
        <f t="shared" si="1"/>
        <v>0</v>
      </c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</row>
    <row r="97" spans="1:65" x14ac:dyDescent="0.25">
      <c r="A97" s="118"/>
      <c r="B97" s="4"/>
      <c r="C97" s="132"/>
      <c r="D97" s="4"/>
      <c r="E97" s="41"/>
      <c r="F97" s="120" t="str">
        <f>IF(E97="","",INDEX(Справочник!$D$2:$D$301,MATCH(E97,Справочник!$C$2:$C$301,0)))</f>
        <v/>
      </c>
      <c r="G97" s="4"/>
      <c r="H97" s="4"/>
      <c r="I97" s="119">
        <f>Калькулятор!K97</f>
        <v>1.25</v>
      </c>
      <c r="J97" s="119"/>
      <c r="K97" s="119"/>
      <c r="L97" s="119"/>
      <c r="M97" s="4"/>
      <c r="N97" s="4"/>
      <c r="O97" s="4"/>
      <c r="P97" s="4"/>
      <c r="Q97" s="4"/>
      <c r="R97" s="4"/>
      <c r="S97" s="4"/>
      <c r="T97" s="4"/>
      <c r="U97" s="4"/>
      <c r="V97" s="4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>
        <f t="shared" si="1"/>
        <v>0</v>
      </c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</row>
    <row r="98" spans="1:65" x14ac:dyDescent="0.25">
      <c r="A98" s="118"/>
      <c r="B98" s="4"/>
      <c r="C98" s="132"/>
      <c r="D98" s="4"/>
      <c r="E98" s="41"/>
      <c r="F98" s="120" t="str">
        <f>IF(E98="","",INDEX(Справочник!$D$2:$D$301,MATCH(E98,Справочник!$C$2:$C$301,0)))</f>
        <v/>
      </c>
      <c r="G98" s="4"/>
      <c r="H98" s="4"/>
      <c r="I98" s="119">
        <f>Калькулятор!K98</f>
        <v>1.25</v>
      </c>
      <c r="J98" s="119"/>
      <c r="K98" s="119"/>
      <c r="L98" s="119"/>
      <c r="M98" s="4"/>
      <c r="N98" s="4"/>
      <c r="O98" s="4"/>
      <c r="P98" s="4"/>
      <c r="Q98" s="4"/>
      <c r="R98" s="4"/>
      <c r="S98" s="4"/>
      <c r="T98" s="4"/>
      <c r="U98" s="4"/>
      <c r="V98" s="4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>
        <f t="shared" si="1"/>
        <v>0</v>
      </c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</row>
    <row r="99" spans="1:65" x14ac:dyDescent="0.25">
      <c r="A99" s="118"/>
      <c r="B99" s="4"/>
      <c r="C99" s="132"/>
      <c r="D99" s="4"/>
      <c r="E99" s="41"/>
      <c r="F99" s="120" t="str">
        <f>IF(E99="","",INDEX(Справочник!$D$2:$D$301,MATCH(E99,Справочник!$C$2:$C$301,0)))</f>
        <v/>
      </c>
      <c r="G99" s="4"/>
      <c r="H99" s="4"/>
      <c r="I99" s="119">
        <f>Калькулятор!K99</f>
        <v>1.25</v>
      </c>
      <c r="J99" s="119"/>
      <c r="K99" s="119"/>
      <c r="L99" s="119"/>
      <c r="M99" s="4"/>
      <c r="N99" s="4"/>
      <c r="O99" s="4"/>
      <c r="P99" s="4"/>
      <c r="Q99" s="4"/>
      <c r="R99" s="4"/>
      <c r="S99" s="4"/>
      <c r="T99" s="4"/>
      <c r="U99" s="4"/>
      <c r="V99" s="4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>
        <f t="shared" si="1"/>
        <v>0</v>
      </c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</row>
  </sheetData>
  <conditionalFormatting sqref="C3:C99">
    <cfRule type="expression" dxfId="0" priority="1">
      <formula>PROPER($BK3)="Да"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7422DA-C9A1-4012-8E81-C6023061BFB2}">
          <x14:formula1>
            <xm:f>Справочник!$C$2:$C$300</xm:f>
          </x14:formula1>
          <xm:sqref>E3:E99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A109"/>
  <sheetViews>
    <sheetView tabSelected="1" zoomScale="115" zoomScaleNormal="115" workbookViewId="0">
      <selection activeCell="P3" sqref="P3"/>
    </sheetView>
  </sheetViews>
  <sheetFormatPr defaultRowHeight="12" x14ac:dyDescent="0.2"/>
  <cols>
    <col min="1" max="1" width="5" style="30" customWidth="1"/>
    <col min="2" max="2" width="12.28515625" style="30" customWidth="1"/>
    <col min="3" max="3" width="32.28515625" style="30" customWidth="1"/>
    <col min="4" max="4" width="9.5703125" style="30" bestFit="1" customWidth="1"/>
    <col min="5" max="5" width="9.28515625" style="32" customWidth="1"/>
    <col min="6" max="6" width="12.7109375" style="30" customWidth="1"/>
    <col min="7" max="7" width="8.140625" style="30" customWidth="1"/>
    <col min="8" max="8" width="10.5703125" style="30" customWidth="1"/>
    <col min="9" max="9" width="14" style="30" customWidth="1"/>
    <col min="10" max="10" width="11" style="30" customWidth="1"/>
    <col min="11" max="11" width="7.28515625" style="30" customWidth="1"/>
    <col min="12" max="14" width="12.140625" style="33" customWidth="1"/>
    <col min="15" max="19" width="11" style="33" customWidth="1"/>
    <col min="20" max="20" width="11.28515625" style="33" customWidth="1"/>
    <col min="21" max="21" width="10.85546875" style="30" customWidth="1"/>
    <col min="22" max="22" width="9.140625" style="38"/>
    <col min="23" max="16384" width="9.140625" style="30"/>
  </cols>
  <sheetData>
    <row r="1" spans="1:27" x14ac:dyDescent="0.2">
      <c r="C1" s="30" t="s">
        <v>87</v>
      </c>
      <c r="D1" s="31">
        <f>COUNTIFS(Z59:Z98,"Да")</f>
        <v>0</v>
      </c>
      <c r="O1" s="34"/>
      <c r="P1" s="34"/>
      <c r="Q1" s="34"/>
      <c r="R1" s="35" t="s">
        <v>74</v>
      </c>
      <c r="S1" s="36">
        <f>IF(S100=P100,1.05,1)</f>
        <v>1.05</v>
      </c>
      <c r="T1" s="34"/>
      <c r="U1" s="37"/>
      <c r="Y1" s="30" t="s">
        <v>84</v>
      </c>
    </row>
    <row r="2" spans="1:27" s="38" customFormat="1" ht="37.5" customHeight="1" x14ac:dyDescent="0.2">
      <c r="A2" s="19" t="s">
        <v>0</v>
      </c>
      <c r="B2" s="19" t="s">
        <v>71</v>
      </c>
      <c r="C2" s="19" t="s">
        <v>1</v>
      </c>
      <c r="D2" s="19" t="s">
        <v>2</v>
      </c>
      <c r="E2" s="26" t="s">
        <v>7</v>
      </c>
      <c r="F2" s="19" t="s">
        <v>3</v>
      </c>
      <c r="G2" s="19" t="s">
        <v>6</v>
      </c>
      <c r="H2" s="19" t="s">
        <v>4</v>
      </c>
      <c r="I2" s="19" t="s">
        <v>202</v>
      </c>
      <c r="J2" s="19" t="s">
        <v>203</v>
      </c>
      <c r="K2" s="19" t="s">
        <v>18</v>
      </c>
      <c r="L2" s="20" t="s">
        <v>23</v>
      </c>
      <c r="M2" s="20" t="s">
        <v>69</v>
      </c>
      <c r="N2" s="20" t="s">
        <v>25</v>
      </c>
      <c r="O2" s="21" t="s">
        <v>24</v>
      </c>
      <c r="P2" s="21" t="s">
        <v>30</v>
      </c>
      <c r="Q2" s="21" t="s">
        <v>29</v>
      </c>
      <c r="R2" s="22" t="s">
        <v>81</v>
      </c>
      <c r="S2" s="22" t="s">
        <v>80</v>
      </c>
      <c r="T2" s="22" t="s">
        <v>79</v>
      </c>
      <c r="U2" s="23" t="s">
        <v>32</v>
      </c>
      <c r="V2" s="23" t="s">
        <v>76</v>
      </c>
      <c r="W2" s="23" t="s">
        <v>78</v>
      </c>
      <c r="X2" s="23" t="s">
        <v>77</v>
      </c>
      <c r="Y2" s="23" t="s">
        <v>85</v>
      </c>
      <c r="Z2" s="23" t="s">
        <v>86</v>
      </c>
      <c r="AA2" s="69" t="s">
        <v>90</v>
      </c>
    </row>
    <row r="3" spans="1:27" s="38" customFormat="1" ht="16.5" customHeight="1" x14ac:dyDescent="0.2">
      <c r="A3" s="39">
        <v>1</v>
      </c>
      <c r="B3" s="40">
        <f>Товары!A3</f>
        <v>0</v>
      </c>
      <c r="C3" s="129">
        <f>Товары!B3</f>
        <v>0</v>
      </c>
      <c r="D3" s="130">
        <f>Товары!D3</f>
        <v>0</v>
      </c>
      <c r="E3" s="131">
        <f>Товары!C3</f>
        <v>0</v>
      </c>
      <c r="F3" s="129">
        <f>Товары!E3</f>
        <v>0</v>
      </c>
      <c r="G3" s="42">
        <f>IF(Товары!F3="",0,Товары!F3)</f>
        <v>0</v>
      </c>
      <c r="H3" s="129">
        <f>Товары!H3</f>
        <v>0</v>
      </c>
      <c r="I3" s="43">
        <f t="shared" ref="I3:I66" si="0">D3*E3</f>
        <v>0</v>
      </c>
      <c r="J3" s="112">
        <f>IF(OR(I3="",$J$99=0,I3=0),I3,I3*(($I$100+$J$99)/$I$100))</f>
        <v>0</v>
      </c>
      <c r="K3" s="41">
        <v>1.25</v>
      </c>
      <c r="L3" s="44">
        <f t="shared" ref="L3" si="1">IF(OR(G3="20",G3=20,G3="НДС 20%"),E3/1.2,
IF(OR(G3="10",G3=10,G3="НДС 10%"),E3/1.1,
IF(OR(G3="0",G3=0,G3="УСН",G3="НДС 0%"),E3,
IF(OR(G3="5",G3=5,G3="НДС 5%",G3="УСН 5%"),E3/1.05,
IF(OR(G3="7",G3=7,G3="НДС 7%",G3="УСН 7%"),E3/1.07,0)))))</f>
        <v>0</v>
      </c>
      <c r="M3" s="44">
        <f t="shared" ref="M3" si="2">IF(L3="","",L3*D3)</f>
        <v>0</v>
      </c>
      <c r="N3" s="45" t="s">
        <v>9</v>
      </c>
      <c r="O3" s="44">
        <f>IF(OR(K3="",L3=""),"",IF(N3="НДС 20%",K3*E3*1.2-(E3-L3)*1.2,
 IF(N3="НДС 10%",K3*L3*1.1-(E3-L3)*1.1,
 IF(N3="НДС 0%",K3*L3,""))))</f>
        <v>0</v>
      </c>
      <c r="P3" s="44">
        <f t="shared" ref="P3" si="3">IF(OR(O3="",D3=""),0,D3*O3)</f>
        <v>0</v>
      </c>
      <c r="Q3" s="46">
        <f t="shared" ref="Q3:Q66" si="4">IF(OR(P3="",$P$100=0,P3=0),0,P3*($P$100/($P$100-$P$99)))</f>
        <v>0</v>
      </c>
      <c r="R3" s="47">
        <f t="shared" ref="R3" si="5">E3*K3</f>
        <v>0</v>
      </c>
      <c r="S3" s="44">
        <f t="shared" ref="S3" si="6">R3*D3</f>
        <v>0</v>
      </c>
      <c r="T3" s="48">
        <f t="shared" ref="T3:T66" si="7">IF(S3=0,0,S3*$S$100/($S$100-$S$99))*$S$1</f>
        <v>0</v>
      </c>
      <c r="U3" s="49">
        <f t="shared" ref="U3:U66" si="8">IF(T3="",0,T3*1.1)</f>
        <v>0</v>
      </c>
      <c r="V3" s="39">
        <f>IF(OR(Q3=0,D3=0),0,Q3/D3)</f>
        <v>0</v>
      </c>
      <c r="W3" s="39">
        <f t="shared" ref="W3:W66" si="9">IF(OR(T3=0,D3=0),0,T3/D3)</f>
        <v>0</v>
      </c>
      <c r="X3" s="39">
        <f t="shared" ref="X3:X66" si="10">IF(OR(U3=0,D3=0),0,U3/D3)</f>
        <v>0</v>
      </c>
      <c r="Y3" s="39">
        <f>Товары!BK3</f>
        <v>0</v>
      </c>
      <c r="Z3" s="39">
        <f>Товары!Q3</f>
        <v>0</v>
      </c>
      <c r="AA3" s="41">
        <f>Товары!S3</f>
        <v>0</v>
      </c>
    </row>
    <row r="4" spans="1:27" s="38" customFormat="1" ht="16.5" customHeight="1" x14ac:dyDescent="0.2">
      <c r="A4" s="39">
        <v>2</v>
      </c>
      <c r="B4" s="40">
        <f>Товары!A4</f>
        <v>0</v>
      </c>
      <c r="C4" s="129">
        <f>Товары!B4</f>
        <v>0</v>
      </c>
      <c r="D4" s="130">
        <f>Товары!D4</f>
        <v>0</v>
      </c>
      <c r="E4" s="131">
        <f>Товары!C4</f>
        <v>0</v>
      </c>
      <c r="F4" s="129">
        <f>Товары!E4</f>
        <v>0</v>
      </c>
      <c r="G4" s="42">
        <f>IF(Товары!F4="",0,Товары!F4)</f>
        <v>0</v>
      </c>
      <c r="H4" s="129">
        <f>Товары!H4</f>
        <v>0</v>
      </c>
      <c r="I4" s="43">
        <f t="shared" si="0"/>
        <v>0</v>
      </c>
      <c r="J4" s="112">
        <f t="shared" ref="J4:J67" si="11">IF(OR(I4="",$J$99=0,I4=0),I4,I4*(($I$100+$J$99)/$I$100))</f>
        <v>0</v>
      </c>
      <c r="K4" s="41">
        <f>K3</f>
        <v>1.25</v>
      </c>
      <c r="L4" s="44">
        <f t="shared" ref="L4:L67" si="12">IF(OR(G4="20",G4=20,G4="НДС 20%"),E4/1.2,
IF(OR(G4="10",G4=10,G4="НДС 10%"),E4/1.1,
IF(OR(G4="0",G4=0,G4="УСН",G4="НДС 0%"),E4,
IF(OR(G4="5",G4=5,G4="НДС 5%",G4="УСН 5%"),E4/1.05,
IF(OR(G4="7",G4=7,G4="НДС 7%",G4="УСН 7%"),E4/1.07,0)))))</f>
        <v>0</v>
      </c>
      <c r="M4" s="44">
        <f t="shared" ref="M4:M67" si="13">IF(L4="","",L4*D4)</f>
        <v>0</v>
      </c>
      <c r="N4" s="45" t="s">
        <v>9</v>
      </c>
      <c r="O4" s="44">
        <f t="shared" ref="O4:O67" si="14">IF(OR(K4="",L4=""),"",IF(N4="НДС 20%",K4*E4*1.2-(E4-L4)*1.2,
 IF(N4="НДС 10%",K4*L4*1.1-(E4-L4)*1.1,
 IF(N4="НДС 0%",K4*L4,""))))</f>
        <v>0</v>
      </c>
      <c r="P4" s="44">
        <f t="shared" ref="P4:P67" si="15">IF(OR(O4="",D4=""),0,D4*O4)</f>
        <v>0</v>
      </c>
      <c r="Q4" s="46">
        <f t="shared" si="4"/>
        <v>0</v>
      </c>
      <c r="R4" s="47">
        <f t="shared" ref="R4:R67" si="16">E4*K4</f>
        <v>0</v>
      </c>
      <c r="S4" s="44">
        <f t="shared" ref="S4:S67" si="17">R4*D4</f>
        <v>0</v>
      </c>
      <c r="T4" s="48">
        <f t="shared" si="7"/>
        <v>0</v>
      </c>
      <c r="U4" s="49">
        <f t="shared" si="8"/>
        <v>0</v>
      </c>
      <c r="V4" s="39">
        <f t="shared" ref="V4:V67" si="18">IF(OR(Q4=0,D4=0),0,Q4/D4)</f>
        <v>0</v>
      </c>
      <c r="W4" s="39">
        <f t="shared" si="9"/>
        <v>0</v>
      </c>
      <c r="X4" s="39">
        <f t="shared" si="10"/>
        <v>0</v>
      </c>
      <c r="Y4" s="39">
        <f>Товары!BK4</f>
        <v>0</v>
      </c>
      <c r="Z4" s="39">
        <f>Товары!Q4</f>
        <v>0</v>
      </c>
      <c r="AA4" s="41">
        <f>Товары!S4</f>
        <v>0</v>
      </c>
    </row>
    <row r="5" spans="1:27" s="38" customFormat="1" ht="16.5" customHeight="1" x14ac:dyDescent="0.2">
      <c r="A5" s="39">
        <v>3</v>
      </c>
      <c r="B5" s="40">
        <f>Товары!A5</f>
        <v>0</v>
      </c>
      <c r="C5" s="129">
        <f>Товары!B5</f>
        <v>0</v>
      </c>
      <c r="D5" s="130">
        <f>Товары!D5</f>
        <v>0</v>
      </c>
      <c r="E5" s="131">
        <f>Товары!C5</f>
        <v>0</v>
      </c>
      <c r="F5" s="129">
        <f>Товары!E5</f>
        <v>0</v>
      </c>
      <c r="G5" s="42">
        <f>IF(Товары!F5="",0,Товары!F5)</f>
        <v>0</v>
      </c>
      <c r="H5" s="129">
        <f>Товары!H5</f>
        <v>0</v>
      </c>
      <c r="I5" s="43">
        <f t="shared" si="0"/>
        <v>0</v>
      </c>
      <c r="J5" s="112">
        <f t="shared" si="11"/>
        <v>0</v>
      </c>
      <c r="K5" s="41">
        <f t="shared" ref="K5:K68" si="19">K4</f>
        <v>1.25</v>
      </c>
      <c r="L5" s="44">
        <f t="shared" si="12"/>
        <v>0</v>
      </c>
      <c r="M5" s="44">
        <f t="shared" si="13"/>
        <v>0</v>
      </c>
      <c r="N5" s="45" t="s">
        <v>9</v>
      </c>
      <c r="O5" s="44">
        <f t="shared" si="14"/>
        <v>0</v>
      </c>
      <c r="P5" s="44">
        <f t="shared" si="15"/>
        <v>0</v>
      </c>
      <c r="Q5" s="46">
        <f t="shared" si="4"/>
        <v>0</v>
      </c>
      <c r="R5" s="47">
        <f t="shared" si="16"/>
        <v>0</v>
      </c>
      <c r="S5" s="44">
        <f t="shared" si="17"/>
        <v>0</v>
      </c>
      <c r="T5" s="48">
        <f t="shared" si="7"/>
        <v>0</v>
      </c>
      <c r="U5" s="49">
        <f t="shared" si="8"/>
        <v>0</v>
      </c>
      <c r="V5" s="39">
        <f t="shared" si="18"/>
        <v>0</v>
      </c>
      <c r="W5" s="39">
        <f t="shared" si="9"/>
        <v>0</v>
      </c>
      <c r="X5" s="39">
        <f t="shared" si="10"/>
        <v>0</v>
      </c>
      <c r="Y5" s="39">
        <f>Товары!BK5</f>
        <v>0</v>
      </c>
      <c r="Z5" s="39">
        <f>Товары!Q5</f>
        <v>0</v>
      </c>
      <c r="AA5" s="41">
        <f>Товары!S5</f>
        <v>0</v>
      </c>
    </row>
    <row r="6" spans="1:27" s="38" customFormat="1" ht="16.5" customHeight="1" x14ac:dyDescent="0.2">
      <c r="A6" s="39">
        <v>4</v>
      </c>
      <c r="B6" s="40">
        <f>Товары!A6</f>
        <v>0</v>
      </c>
      <c r="C6" s="129">
        <f>Товары!B6</f>
        <v>0</v>
      </c>
      <c r="D6" s="130">
        <f>Товары!D6</f>
        <v>0</v>
      </c>
      <c r="E6" s="131">
        <f>Товары!C6</f>
        <v>0</v>
      </c>
      <c r="F6" s="129">
        <f>Товары!E6</f>
        <v>0</v>
      </c>
      <c r="G6" s="42">
        <f>IF(Товары!F6="",0,Товары!F6)</f>
        <v>0</v>
      </c>
      <c r="H6" s="129">
        <f>Товары!H6</f>
        <v>0</v>
      </c>
      <c r="I6" s="43">
        <f t="shared" si="0"/>
        <v>0</v>
      </c>
      <c r="J6" s="112">
        <f t="shared" si="11"/>
        <v>0</v>
      </c>
      <c r="K6" s="41">
        <f t="shared" si="19"/>
        <v>1.25</v>
      </c>
      <c r="L6" s="44">
        <f t="shared" si="12"/>
        <v>0</v>
      </c>
      <c r="M6" s="44">
        <f t="shared" si="13"/>
        <v>0</v>
      </c>
      <c r="N6" s="45" t="s">
        <v>9</v>
      </c>
      <c r="O6" s="44">
        <f t="shared" si="14"/>
        <v>0</v>
      </c>
      <c r="P6" s="44">
        <f t="shared" si="15"/>
        <v>0</v>
      </c>
      <c r="Q6" s="46">
        <f t="shared" si="4"/>
        <v>0</v>
      </c>
      <c r="R6" s="47">
        <f t="shared" si="16"/>
        <v>0</v>
      </c>
      <c r="S6" s="44">
        <f t="shared" si="17"/>
        <v>0</v>
      </c>
      <c r="T6" s="48">
        <f t="shared" si="7"/>
        <v>0</v>
      </c>
      <c r="U6" s="49">
        <f t="shared" si="8"/>
        <v>0</v>
      </c>
      <c r="V6" s="39">
        <f t="shared" si="18"/>
        <v>0</v>
      </c>
      <c r="W6" s="39">
        <f t="shared" si="9"/>
        <v>0</v>
      </c>
      <c r="X6" s="39">
        <f t="shared" si="10"/>
        <v>0</v>
      </c>
      <c r="Y6" s="39">
        <f>Товары!BK6</f>
        <v>0</v>
      </c>
      <c r="Z6" s="39">
        <f>Товары!Q6</f>
        <v>0</v>
      </c>
      <c r="AA6" s="41">
        <f>Товары!S6</f>
        <v>0</v>
      </c>
    </row>
    <row r="7" spans="1:27" s="38" customFormat="1" ht="16.5" customHeight="1" x14ac:dyDescent="0.2">
      <c r="A7" s="39">
        <v>5</v>
      </c>
      <c r="B7" s="40">
        <f>Товары!A7</f>
        <v>0</v>
      </c>
      <c r="C7" s="129">
        <f>Товары!B7</f>
        <v>0</v>
      </c>
      <c r="D7" s="130">
        <f>Товары!D7</f>
        <v>0</v>
      </c>
      <c r="E7" s="131">
        <f>Товары!C7</f>
        <v>0</v>
      </c>
      <c r="F7" s="129">
        <f>Товары!E7</f>
        <v>0</v>
      </c>
      <c r="G7" s="42">
        <f>IF(Товары!F7="",0,Товары!F7)</f>
        <v>0</v>
      </c>
      <c r="H7" s="129">
        <f>Товары!H7</f>
        <v>0</v>
      </c>
      <c r="I7" s="43">
        <f t="shared" si="0"/>
        <v>0</v>
      </c>
      <c r="J7" s="112">
        <f t="shared" si="11"/>
        <v>0</v>
      </c>
      <c r="K7" s="41">
        <f t="shared" si="19"/>
        <v>1.25</v>
      </c>
      <c r="L7" s="44">
        <f t="shared" si="12"/>
        <v>0</v>
      </c>
      <c r="M7" s="44">
        <f t="shared" si="13"/>
        <v>0</v>
      </c>
      <c r="N7" s="45" t="s">
        <v>9</v>
      </c>
      <c r="O7" s="44">
        <f t="shared" si="14"/>
        <v>0</v>
      </c>
      <c r="P7" s="44">
        <f t="shared" si="15"/>
        <v>0</v>
      </c>
      <c r="Q7" s="46">
        <f t="shared" si="4"/>
        <v>0</v>
      </c>
      <c r="R7" s="47">
        <f t="shared" si="16"/>
        <v>0</v>
      </c>
      <c r="S7" s="44">
        <f t="shared" si="17"/>
        <v>0</v>
      </c>
      <c r="T7" s="48">
        <f t="shared" si="7"/>
        <v>0</v>
      </c>
      <c r="U7" s="49">
        <f t="shared" si="8"/>
        <v>0</v>
      </c>
      <c r="V7" s="39">
        <f t="shared" si="18"/>
        <v>0</v>
      </c>
      <c r="W7" s="39">
        <f t="shared" si="9"/>
        <v>0</v>
      </c>
      <c r="X7" s="39">
        <f t="shared" si="10"/>
        <v>0</v>
      </c>
      <c r="Y7" s="39">
        <f>Товары!BK7</f>
        <v>0</v>
      </c>
      <c r="Z7" s="39">
        <f>Товары!Q7</f>
        <v>0</v>
      </c>
      <c r="AA7" s="41">
        <f>Товары!S7</f>
        <v>0</v>
      </c>
    </row>
    <row r="8" spans="1:27" s="38" customFormat="1" ht="16.5" customHeight="1" x14ac:dyDescent="0.2">
      <c r="A8" s="39">
        <v>6</v>
      </c>
      <c r="B8" s="40">
        <f>Товары!A8</f>
        <v>0</v>
      </c>
      <c r="C8" s="129">
        <f>Товары!B8</f>
        <v>0</v>
      </c>
      <c r="D8" s="130">
        <f>Товары!D8</f>
        <v>0</v>
      </c>
      <c r="E8" s="131">
        <f>Товары!C8</f>
        <v>0</v>
      </c>
      <c r="F8" s="129">
        <f>Товары!E8</f>
        <v>0</v>
      </c>
      <c r="G8" s="42">
        <f>IF(Товары!F8="",0,Товары!F8)</f>
        <v>0</v>
      </c>
      <c r="H8" s="129">
        <f>Товары!H8</f>
        <v>0</v>
      </c>
      <c r="I8" s="43">
        <f t="shared" si="0"/>
        <v>0</v>
      </c>
      <c r="J8" s="112">
        <f t="shared" si="11"/>
        <v>0</v>
      </c>
      <c r="K8" s="41">
        <f t="shared" si="19"/>
        <v>1.25</v>
      </c>
      <c r="L8" s="44">
        <f t="shared" si="12"/>
        <v>0</v>
      </c>
      <c r="M8" s="44">
        <f t="shared" si="13"/>
        <v>0</v>
      </c>
      <c r="N8" s="45" t="s">
        <v>9</v>
      </c>
      <c r="O8" s="44">
        <f t="shared" si="14"/>
        <v>0</v>
      </c>
      <c r="P8" s="44">
        <f t="shared" si="15"/>
        <v>0</v>
      </c>
      <c r="Q8" s="46">
        <f t="shared" si="4"/>
        <v>0</v>
      </c>
      <c r="R8" s="47">
        <f t="shared" si="16"/>
        <v>0</v>
      </c>
      <c r="S8" s="44">
        <f t="shared" si="17"/>
        <v>0</v>
      </c>
      <c r="T8" s="48">
        <f t="shared" si="7"/>
        <v>0</v>
      </c>
      <c r="U8" s="49">
        <f t="shared" si="8"/>
        <v>0</v>
      </c>
      <c r="V8" s="39">
        <f t="shared" si="18"/>
        <v>0</v>
      </c>
      <c r="W8" s="39">
        <f t="shared" si="9"/>
        <v>0</v>
      </c>
      <c r="X8" s="39">
        <f t="shared" si="10"/>
        <v>0</v>
      </c>
      <c r="Y8" s="39">
        <f>Товары!BK8</f>
        <v>0</v>
      </c>
      <c r="Z8" s="39">
        <f>Товары!Q8</f>
        <v>0</v>
      </c>
      <c r="AA8" s="41">
        <f>Товары!S8</f>
        <v>0</v>
      </c>
    </row>
    <row r="9" spans="1:27" s="38" customFormat="1" ht="16.5" customHeight="1" x14ac:dyDescent="0.2">
      <c r="A9" s="39">
        <v>7</v>
      </c>
      <c r="B9" s="40">
        <f>Товары!A9</f>
        <v>0</v>
      </c>
      <c r="C9" s="129">
        <f>Товары!B9</f>
        <v>0</v>
      </c>
      <c r="D9" s="130">
        <f>Товары!D9</f>
        <v>0</v>
      </c>
      <c r="E9" s="131">
        <f>Товары!C9</f>
        <v>0</v>
      </c>
      <c r="F9" s="129">
        <f>Товары!E9</f>
        <v>0</v>
      </c>
      <c r="G9" s="42">
        <f>IF(Товары!F9="",0,Товары!F9)</f>
        <v>0</v>
      </c>
      <c r="H9" s="129">
        <f>Товары!H9</f>
        <v>0</v>
      </c>
      <c r="I9" s="43">
        <f t="shared" si="0"/>
        <v>0</v>
      </c>
      <c r="J9" s="112">
        <f t="shared" si="11"/>
        <v>0</v>
      </c>
      <c r="K9" s="41">
        <f t="shared" si="19"/>
        <v>1.25</v>
      </c>
      <c r="L9" s="44">
        <f t="shared" si="12"/>
        <v>0</v>
      </c>
      <c r="M9" s="44">
        <f t="shared" si="13"/>
        <v>0</v>
      </c>
      <c r="N9" s="45" t="s">
        <v>9</v>
      </c>
      <c r="O9" s="44">
        <f t="shared" si="14"/>
        <v>0</v>
      </c>
      <c r="P9" s="44">
        <f t="shared" si="15"/>
        <v>0</v>
      </c>
      <c r="Q9" s="46">
        <f t="shared" si="4"/>
        <v>0</v>
      </c>
      <c r="R9" s="47">
        <f t="shared" si="16"/>
        <v>0</v>
      </c>
      <c r="S9" s="44">
        <f t="shared" si="17"/>
        <v>0</v>
      </c>
      <c r="T9" s="48">
        <f t="shared" si="7"/>
        <v>0</v>
      </c>
      <c r="U9" s="49">
        <f t="shared" si="8"/>
        <v>0</v>
      </c>
      <c r="V9" s="39">
        <f t="shared" si="18"/>
        <v>0</v>
      </c>
      <c r="W9" s="39">
        <f t="shared" si="9"/>
        <v>0</v>
      </c>
      <c r="X9" s="39">
        <f t="shared" si="10"/>
        <v>0</v>
      </c>
      <c r="Y9" s="39">
        <f>Товары!BK9</f>
        <v>0</v>
      </c>
      <c r="Z9" s="39">
        <f>Товары!Q9</f>
        <v>0</v>
      </c>
      <c r="AA9" s="41">
        <f>Товары!S9</f>
        <v>0</v>
      </c>
    </row>
    <row r="10" spans="1:27" s="38" customFormat="1" ht="16.5" customHeight="1" x14ac:dyDescent="0.2">
      <c r="A10" s="39">
        <v>8</v>
      </c>
      <c r="B10" s="40">
        <f>Товары!A10</f>
        <v>0</v>
      </c>
      <c r="C10" s="129">
        <f>Товары!B10</f>
        <v>0</v>
      </c>
      <c r="D10" s="130">
        <f>Товары!D10</f>
        <v>0</v>
      </c>
      <c r="E10" s="131">
        <f>Товары!C10</f>
        <v>0</v>
      </c>
      <c r="F10" s="129">
        <f>Товары!E10</f>
        <v>0</v>
      </c>
      <c r="G10" s="42">
        <f>IF(Товары!F10="",0,Товары!F10)</f>
        <v>0</v>
      </c>
      <c r="H10" s="129">
        <f>Товары!H10</f>
        <v>0</v>
      </c>
      <c r="I10" s="43">
        <f t="shared" si="0"/>
        <v>0</v>
      </c>
      <c r="J10" s="112">
        <f t="shared" si="11"/>
        <v>0</v>
      </c>
      <c r="K10" s="41">
        <f t="shared" si="19"/>
        <v>1.25</v>
      </c>
      <c r="L10" s="44">
        <f t="shared" si="12"/>
        <v>0</v>
      </c>
      <c r="M10" s="44">
        <f t="shared" si="13"/>
        <v>0</v>
      </c>
      <c r="N10" s="45" t="s">
        <v>9</v>
      </c>
      <c r="O10" s="44">
        <f t="shared" si="14"/>
        <v>0</v>
      </c>
      <c r="P10" s="44">
        <f t="shared" si="15"/>
        <v>0</v>
      </c>
      <c r="Q10" s="46">
        <f t="shared" si="4"/>
        <v>0</v>
      </c>
      <c r="R10" s="47">
        <f t="shared" si="16"/>
        <v>0</v>
      </c>
      <c r="S10" s="44">
        <f t="shared" si="17"/>
        <v>0</v>
      </c>
      <c r="T10" s="48">
        <f t="shared" si="7"/>
        <v>0</v>
      </c>
      <c r="U10" s="49">
        <f t="shared" si="8"/>
        <v>0</v>
      </c>
      <c r="V10" s="39">
        <f t="shared" si="18"/>
        <v>0</v>
      </c>
      <c r="W10" s="39">
        <f t="shared" si="9"/>
        <v>0</v>
      </c>
      <c r="X10" s="39">
        <f t="shared" si="10"/>
        <v>0</v>
      </c>
      <c r="Y10" s="39">
        <f>Товары!BK10</f>
        <v>0</v>
      </c>
      <c r="Z10" s="39">
        <f>Товары!Q10</f>
        <v>0</v>
      </c>
      <c r="AA10" s="41">
        <f>Товары!S10</f>
        <v>0</v>
      </c>
    </row>
    <row r="11" spans="1:27" s="38" customFormat="1" ht="16.5" customHeight="1" x14ac:dyDescent="0.2">
      <c r="A11" s="39">
        <v>9</v>
      </c>
      <c r="B11" s="40">
        <f>Товары!A11</f>
        <v>0</v>
      </c>
      <c r="C11" s="129">
        <f>Товары!B11</f>
        <v>0</v>
      </c>
      <c r="D11" s="130">
        <f>Товары!D11</f>
        <v>0</v>
      </c>
      <c r="E11" s="131">
        <f>Товары!C11</f>
        <v>0</v>
      </c>
      <c r="F11" s="129">
        <f>Товары!E11</f>
        <v>0</v>
      </c>
      <c r="G11" s="42">
        <f>IF(Товары!F11="",0,Товары!F11)</f>
        <v>0</v>
      </c>
      <c r="H11" s="129">
        <f>Товары!H11</f>
        <v>0</v>
      </c>
      <c r="I11" s="43">
        <f t="shared" si="0"/>
        <v>0</v>
      </c>
      <c r="J11" s="112">
        <f t="shared" si="11"/>
        <v>0</v>
      </c>
      <c r="K11" s="41">
        <f t="shared" si="19"/>
        <v>1.25</v>
      </c>
      <c r="L11" s="44">
        <f t="shared" si="12"/>
        <v>0</v>
      </c>
      <c r="M11" s="44">
        <f t="shared" si="13"/>
        <v>0</v>
      </c>
      <c r="N11" s="45" t="s">
        <v>9</v>
      </c>
      <c r="O11" s="44">
        <f t="shared" si="14"/>
        <v>0</v>
      </c>
      <c r="P11" s="44">
        <f t="shared" si="15"/>
        <v>0</v>
      </c>
      <c r="Q11" s="46">
        <f t="shared" si="4"/>
        <v>0</v>
      </c>
      <c r="R11" s="47">
        <f t="shared" si="16"/>
        <v>0</v>
      </c>
      <c r="S11" s="44">
        <f t="shared" si="17"/>
        <v>0</v>
      </c>
      <c r="T11" s="48">
        <f t="shared" si="7"/>
        <v>0</v>
      </c>
      <c r="U11" s="49">
        <f t="shared" si="8"/>
        <v>0</v>
      </c>
      <c r="V11" s="39">
        <f t="shared" si="18"/>
        <v>0</v>
      </c>
      <c r="W11" s="39">
        <f t="shared" si="9"/>
        <v>0</v>
      </c>
      <c r="X11" s="39">
        <f t="shared" si="10"/>
        <v>0</v>
      </c>
      <c r="Y11" s="39">
        <f>Товары!BK11</f>
        <v>0</v>
      </c>
      <c r="Z11" s="39">
        <f>Товары!Q11</f>
        <v>0</v>
      </c>
      <c r="AA11" s="41">
        <f>Товары!S11</f>
        <v>0</v>
      </c>
    </row>
    <row r="12" spans="1:27" s="38" customFormat="1" ht="16.5" customHeight="1" x14ac:dyDescent="0.2">
      <c r="A12" s="39">
        <v>10</v>
      </c>
      <c r="B12" s="40">
        <f>Товары!A12</f>
        <v>0</v>
      </c>
      <c r="C12" s="129">
        <f>Товары!B12</f>
        <v>0</v>
      </c>
      <c r="D12" s="130">
        <f>Товары!D12</f>
        <v>0</v>
      </c>
      <c r="E12" s="131">
        <f>Товары!C12</f>
        <v>0</v>
      </c>
      <c r="F12" s="129">
        <f>Товары!E12</f>
        <v>0</v>
      </c>
      <c r="G12" s="42">
        <f>IF(Товары!F12="",0,Товары!F12)</f>
        <v>0</v>
      </c>
      <c r="H12" s="129">
        <f>Товары!H12</f>
        <v>0</v>
      </c>
      <c r="I12" s="43">
        <f t="shared" si="0"/>
        <v>0</v>
      </c>
      <c r="J12" s="112">
        <f t="shared" si="11"/>
        <v>0</v>
      </c>
      <c r="K12" s="41">
        <f t="shared" si="19"/>
        <v>1.25</v>
      </c>
      <c r="L12" s="44">
        <f t="shared" si="12"/>
        <v>0</v>
      </c>
      <c r="M12" s="44">
        <f t="shared" si="13"/>
        <v>0</v>
      </c>
      <c r="N12" s="45" t="s">
        <v>9</v>
      </c>
      <c r="O12" s="44">
        <f t="shared" si="14"/>
        <v>0</v>
      </c>
      <c r="P12" s="44">
        <f t="shared" si="15"/>
        <v>0</v>
      </c>
      <c r="Q12" s="46">
        <f t="shared" si="4"/>
        <v>0</v>
      </c>
      <c r="R12" s="47">
        <f t="shared" si="16"/>
        <v>0</v>
      </c>
      <c r="S12" s="44">
        <f t="shared" si="17"/>
        <v>0</v>
      </c>
      <c r="T12" s="48">
        <f t="shared" si="7"/>
        <v>0</v>
      </c>
      <c r="U12" s="49">
        <f t="shared" si="8"/>
        <v>0</v>
      </c>
      <c r="V12" s="39">
        <f t="shared" si="18"/>
        <v>0</v>
      </c>
      <c r="W12" s="39">
        <f t="shared" si="9"/>
        <v>0</v>
      </c>
      <c r="X12" s="39">
        <f t="shared" si="10"/>
        <v>0</v>
      </c>
      <c r="Y12" s="39">
        <f>Товары!BK12</f>
        <v>0</v>
      </c>
      <c r="Z12" s="39">
        <f>Товары!Q12</f>
        <v>0</v>
      </c>
      <c r="AA12" s="41">
        <f>Товары!S12</f>
        <v>0</v>
      </c>
    </row>
    <row r="13" spans="1:27" s="38" customFormat="1" ht="16.5" customHeight="1" x14ac:dyDescent="0.2">
      <c r="A13" s="39">
        <v>11</v>
      </c>
      <c r="B13" s="40">
        <f>Товары!A13</f>
        <v>0</v>
      </c>
      <c r="C13" s="129">
        <f>Товары!B13</f>
        <v>0</v>
      </c>
      <c r="D13" s="130">
        <f>Товары!D13</f>
        <v>0</v>
      </c>
      <c r="E13" s="131">
        <f>Товары!C13</f>
        <v>0</v>
      </c>
      <c r="F13" s="129">
        <f>Товары!E13</f>
        <v>0</v>
      </c>
      <c r="G13" s="42">
        <f>IF(Товары!F13="",0,Товары!F13)</f>
        <v>0</v>
      </c>
      <c r="H13" s="129">
        <f>Товары!H13</f>
        <v>0</v>
      </c>
      <c r="I13" s="43">
        <f t="shared" si="0"/>
        <v>0</v>
      </c>
      <c r="J13" s="112">
        <f t="shared" si="11"/>
        <v>0</v>
      </c>
      <c r="K13" s="41">
        <f t="shared" si="19"/>
        <v>1.25</v>
      </c>
      <c r="L13" s="44">
        <f t="shared" si="12"/>
        <v>0</v>
      </c>
      <c r="M13" s="44">
        <f t="shared" si="13"/>
        <v>0</v>
      </c>
      <c r="N13" s="45" t="s">
        <v>9</v>
      </c>
      <c r="O13" s="44">
        <f t="shared" si="14"/>
        <v>0</v>
      </c>
      <c r="P13" s="44">
        <f t="shared" si="15"/>
        <v>0</v>
      </c>
      <c r="Q13" s="46">
        <f t="shared" si="4"/>
        <v>0</v>
      </c>
      <c r="R13" s="47">
        <f t="shared" si="16"/>
        <v>0</v>
      </c>
      <c r="S13" s="44">
        <f t="shared" si="17"/>
        <v>0</v>
      </c>
      <c r="T13" s="48">
        <f t="shared" si="7"/>
        <v>0</v>
      </c>
      <c r="U13" s="49">
        <f t="shared" si="8"/>
        <v>0</v>
      </c>
      <c r="V13" s="39">
        <f t="shared" si="18"/>
        <v>0</v>
      </c>
      <c r="W13" s="39">
        <f t="shared" si="9"/>
        <v>0</v>
      </c>
      <c r="X13" s="39">
        <f t="shared" si="10"/>
        <v>0</v>
      </c>
      <c r="Y13" s="39">
        <f>Товары!BK13</f>
        <v>0</v>
      </c>
      <c r="Z13" s="39">
        <f>Товары!Q13</f>
        <v>0</v>
      </c>
      <c r="AA13" s="41">
        <f>Товары!S13</f>
        <v>0</v>
      </c>
    </row>
    <row r="14" spans="1:27" s="38" customFormat="1" ht="16.5" customHeight="1" x14ac:dyDescent="0.2">
      <c r="A14" s="39">
        <v>12</v>
      </c>
      <c r="B14" s="40">
        <f>Товары!A14</f>
        <v>0</v>
      </c>
      <c r="C14" s="129">
        <f>Товары!B14</f>
        <v>0</v>
      </c>
      <c r="D14" s="130">
        <f>Товары!D14</f>
        <v>0</v>
      </c>
      <c r="E14" s="131">
        <f>Товары!C14</f>
        <v>0</v>
      </c>
      <c r="F14" s="129">
        <f>Товары!E14</f>
        <v>0</v>
      </c>
      <c r="G14" s="42">
        <f>IF(Товары!F14="",0,Товары!F14)</f>
        <v>0</v>
      </c>
      <c r="H14" s="129">
        <f>Товары!H14</f>
        <v>0</v>
      </c>
      <c r="I14" s="43">
        <f t="shared" si="0"/>
        <v>0</v>
      </c>
      <c r="J14" s="112">
        <f t="shared" si="11"/>
        <v>0</v>
      </c>
      <c r="K14" s="41">
        <f t="shared" si="19"/>
        <v>1.25</v>
      </c>
      <c r="L14" s="44">
        <f t="shared" si="12"/>
        <v>0</v>
      </c>
      <c r="M14" s="44">
        <f t="shared" si="13"/>
        <v>0</v>
      </c>
      <c r="N14" s="45" t="s">
        <v>9</v>
      </c>
      <c r="O14" s="44">
        <f t="shared" si="14"/>
        <v>0</v>
      </c>
      <c r="P14" s="44">
        <f t="shared" si="15"/>
        <v>0</v>
      </c>
      <c r="Q14" s="46">
        <f t="shared" si="4"/>
        <v>0</v>
      </c>
      <c r="R14" s="47">
        <f t="shared" si="16"/>
        <v>0</v>
      </c>
      <c r="S14" s="44">
        <f t="shared" si="17"/>
        <v>0</v>
      </c>
      <c r="T14" s="48">
        <f t="shared" si="7"/>
        <v>0</v>
      </c>
      <c r="U14" s="49">
        <f t="shared" si="8"/>
        <v>0</v>
      </c>
      <c r="V14" s="39">
        <f t="shared" si="18"/>
        <v>0</v>
      </c>
      <c r="W14" s="39">
        <f t="shared" si="9"/>
        <v>0</v>
      </c>
      <c r="X14" s="39">
        <f t="shared" si="10"/>
        <v>0</v>
      </c>
      <c r="Y14" s="39">
        <f>Товары!BK14</f>
        <v>0</v>
      </c>
      <c r="Z14" s="39">
        <f>Товары!Q14</f>
        <v>0</v>
      </c>
      <c r="AA14" s="41">
        <f>Товары!S14</f>
        <v>0</v>
      </c>
    </row>
    <row r="15" spans="1:27" s="38" customFormat="1" ht="16.5" customHeight="1" x14ac:dyDescent="0.2">
      <c r="A15" s="39">
        <v>13</v>
      </c>
      <c r="B15" s="40">
        <f>Товары!A15</f>
        <v>0</v>
      </c>
      <c r="C15" s="129">
        <f>Товары!B15</f>
        <v>0</v>
      </c>
      <c r="D15" s="130">
        <f>Товары!D15</f>
        <v>0</v>
      </c>
      <c r="E15" s="131">
        <f>Товары!C15</f>
        <v>0</v>
      </c>
      <c r="F15" s="129">
        <f>Товары!E15</f>
        <v>0</v>
      </c>
      <c r="G15" s="42">
        <f>IF(Товары!F15="",0,Товары!F15)</f>
        <v>0</v>
      </c>
      <c r="H15" s="129">
        <f>Товары!H15</f>
        <v>0</v>
      </c>
      <c r="I15" s="43">
        <f t="shared" si="0"/>
        <v>0</v>
      </c>
      <c r="J15" s="112">
        <f t="shared" si="11"/>
        <v>0</v>
      </c>
      <c r="K15" s="41">
        <f t="shared" si="19"/>
        <v>1.25</v>
      </c>
      <c r="L15" s="44">
        <f t="shared" si="12"/>
        <v>0</v>
      </c>
      <c r="M15" s="44">
        <f t="shared" si="13"/>
        <v>0</v>
      </c>
      <c r="N15" s="45" t="s">
        <v>9</v>
      </c>
      <c r="O15" s="44">
        <f t="shared" si="14"/>
        <v>0</v>
      </c>
      <c r="P15" s="44">
        <f t="shared" si="15"/>
        <v>0</v>
      </c>
      <c r="Q15" s="46">
        <f t="shared" si="4"/>
        <v>0</v>
      </c>
      <c r="R15" s="47">
        <f t="shared" si="16"/>
        <v>0</v>
      </c>
      <c r="S15" s="44">
        <f t="shared" si="17"/>
        <v>0</v>
      </c>
      <c r="T15" s="48">
        <f t="shared" si="7"/>
        <v>0</v>
      </c>
      <c r="U15" s="49">
        <f t="shared" si="8"/>
        <v>0</v>
      </c>
      <c r="V15" s="39">
        <f t="shared" si="18"/>
        <v>0</v>
      </c>
      <c r="W15" s="39">
        <f t="shared" si="9"/>
        <v>0</v>
      </c>
      <c r="X15" s="39">
        <f t="shared" si="10"/>
        <v>0</v>
      </c>
      <c r="Y15" s="39">
        <f>Товары!BK15</f>
        <v>0</v>
      </c>
      <c r="Z15" s="39">
        <f>Товары!Q15</f>
        <v>0</v>
      </c>
      <c r="AA15" s="41">
        <f>Товары!S15</f>
        <v>0</v>
      </c>
    </row>
    <row r="16" spans="1:27" s="38" customFormat="1" ht="16.5" customHeight="1" x14ac:dyDescent="0.2">
      <c r="A16" s="39">
        <v>14</v>
      </c>
      <c r="B16" s="40">
        <f>Товары!A16</f>
        <v>0</v>
      </c>
      <c r="C16" s="129">
        <f>Товары!B16</f>
        <v>0</v>
      </c>
      <c r="D16" s="130">
        <f>Товары!D16</f>
        <v>0</v>
      </c>
      <c r="E16" s="131">
        <f>Товары!C16</f>
        <v>0</v>
      </c>
      <c r="F16" s="129">
        <f>Товары!E16</f>
        <v>0</v>
      </c>
      <c r="G16" s="42">
        <f>IF(Товары!F16="",0,Товары!F16)</f>
        <v>0</v>
      </c>
      <c r="H16" s="129">
        <f>Товары!H16</f>
        <v>0</v>
      </c>
      <c r="I16" s="43">
        <f t="shared" si="0"/>
        <v>0</v>
      </c>
      <c r="J16" s="112">
        <f t="shared" si="11"/>
        <v>0</v>
      </c>
      <c r="K16" s="41">
        <f t="shared" si="19"/>
        <v>1.25</v>
      </c>
      <c r="L16" s="44">
        <f t="shared" si="12"/>
        <v>0</v>
      </c>
      <c r="M16" s="44">
        <f t="shared" si="13"/>
        <v>0</v>
      </c>
      <c r="N16" s="45" t="s">
        <v>9</v>
      </c>
      <c r="O16" s="44">
        <f t="shared" si="14"/>
        <v>0</v>
      </c>
      <c r="P16" s="44">
        <f t="shared" si="15"/>
        <v>0</v>
      </c>
      <c r="Q16" s="46">
        <f t="shared" si="4"/>
        <v>0</v>
      </c>
      <c r="R16" s="47">
        <f t="shared" si="16"/>
        <v>0</v>
      </c>
      <c r="S16" s="44">
        <f t="shared" si="17"/>
        <v>0</v>
      </c>
      <c r="T16" s="48">
        <f t="shared" si="7"/>
        <v>0</v>
      </c>
      <c r="U16" s="49">
        <f t="shared" si="8"/>
        <v>0</v>
      </c>
      <c r="V16" s="39">
        <f t="shared" si="18"/>
        <v>0</v>
      </c>
      <c r="W16" s="39">
        <f t="shared" si="9"/>
        <v>0</v>
      </c>
      <c r="X16" s="39">
        <f t="shared" si="10"/>
        <v>0</v>
      </c>
      <c r="Y16" s="39">
        <f>Товары!BK16</f>
        <v>0</v>
      </c>
      <c r="Z16" s="39">
        <f>Товары!Q16</f>
        <v>0</v>
      </c>
      <c r="AA16" s="41">
        <f>Товары!S16</f>
        <v>0</v>
      </c>
    </row>
    <row r="17" spans="1:27" s="38" customFormat="1" ht="16.5" customHeight="1" x14ac:dyDescent="0.2">
      <c r="A17" s="39">
        <v>15</v>
      </c>
      <c r="B17" s="40">
        <f>Товары!A17</f>
        <v>0</v>
      </c>
      <c r="C17" s="129">
        <f>Товары!B17</f>
        <v>0</v>
      </c>
      <c r="D17" s="130">
        <f>Товары!D17</f>
        <v>0</v>
      </c>
      <c r="E17" s="131">
        <f>Товары!C17</f>
        <v>0</v>
      </c>
      <c r="F17" s="129">
        <f>Товары!E17</f>
        <v>0</v>
      </c>
      <c r="G17" s="42">
        <f>IF(Товары!F17="",0,Товары!F17)</f>
        <v>0</v>
      </c>
      <c r="H17" s="129">
        <f>Товары!H17</f>
        <v>0</v>
      </c>
      <c r="I17" s="43">
        <f t="shared" si="0"/>
        <v>0</v>
      </c>
      <c r="J17" s="112">
        <f t="shared" si="11"/>
        <v>0</v>
      </c>
      <c r="K17" s="41">
        <f t="shared" si="19"/>
        <v>1.25</v>
      </c>
      <c r="L17" s="44">
        <f t="shared" si="12"/>
        <v>0</v>
      </c>
      <c r="M17" s="44">
        <f t="shared" si="13"/>
        <v>0</v>
      </c>
      <c r="N17" s="45" t="s">
        <v>9</v>
      </c>
      <c r="O17" s="44">
        <f t="shared" si="14"/>
        <v>0</v>
      </c>
      <c r="P17" s="44">
        <f t="shared" si="15"/>
        <v>0</v>
      </c>
      <c r="Q17" s="46">
        <f t="shared" si="4"/>
        <v>0</v>
      </c>
      <c r="R17" s="47">
        <f t="shared" si="16"/>
        <v>0</v>
      </c>
      <c r="S17" s="44">
        <f t="shared" si="17"/>
        <v>0</v>
      </c>
      <c r="T17" s="48">
        <f t="shared" si="7"/>
        <v>0</v>
      </c>
      <c r="U17" s="49">
        <f t="shared" si="8"/>
        <v>0</v>
      </c>
      <c r="V17" s="39">
        <f t="shared" si="18"/>
        <v>0</v>
      </c>
      <c r="W17" s="39">
        <f t="shared" si="9"/>
        <v>0</v>
      </c>
      <c r="X17" s="39">
        <f t="shared" si="10"/>
        <v>0</v>
      </c>
      <c r="Y17" s="39">
        <f>Товары!BK17</f>
        <v>0</v>
      </c>
      <c r="Z17" s="39">
        <f>Товары!Q17</f>
        <v>0</v>
      </c>
      <c r="AA17" s="41">
        <f>Товары!S17</f>
        <v>0</v>
      </c>
    </row>
    <row r="18" spans="1:27" s="38" customFormat="1" ht="16.5" customHeight="1" x14ac:dyDescent="0.2">
      <c r="A18" s="39">
        <v>16</v>
      </c>
      <c r="B18" s="40">
        <f>Товары!A18</f>
        <v>0</v>
      </c>
      <c r="C18" s="129">
        <f>Товары!B18</f>
        <v>0</v>
      </c>
      <c r="D18" s="130">
        <f>Товары!D18</f>
        <v>0</v>
      </c>
      <c r="E18" s="131">
        <f>Товары!C18</f>
        <v>0</v>
      </c>
      <c r="F18" s="129">
        <f>Товары!E18</f>
        <v>0</v>
      </c>
      <c r="G18" s="42">
        <f>IF(Товары!F18="",0,Товары!F18)</f>
        <v>0</v>
      </c>
      <c r="H18" s="129">
        <f>Товары!H18</f>
        <v>0</v>
      </c>
      <c r="I18" s="43">
        <f t="shared" si="0"/>
        <v>0</v>
      </c>
      <c r="J18" s="112">
        <f t="shared" si="11"/>
        <v>0</v>
      </c>
      <c r="K18" s="41">
        <f t="shared" si="19"/>
        <v>1.25</v>
      </c>
      <c r="L18" s="44">
        <f t="shared" si="12"/>
        <v>0</v>
      </c>
      <c r="M18" s="44">
        <f t="shared" si="13"/>
        <v>0</v>
      </c>
      <c r="N18" s="45" t="s">
        <v>9</v>
      </c>
      <c r="O18" s="44">
        <f t="shared" si="14"/>
        <v>0</v>
      </c>
      <c r="P18" s="44">
        <f t="shared" si="15"/>
        <v>0</v>
      </c>
      <c r="Q18" s="46">
        <f t="shared" si="4"/>
        <v>0</v>
      </c>
      <c r="R18" s="47">
        <f t="shared" si="16"/>
        <v>0</v>
      </c>
      <c r="S18" s="44">
        <f t="shared" si="17"/>
        <v>0</v>
      </c>
      <c r="T18" s="48">
        <f t="shared" si="7"/>
        <v>0</v>
      </c>
      <c r="U18" s="49">
        <f t="shared" si="8"/>
        <v>0</v>
      </c>
      <c r="V18" s="39">
        <f t="shared" si="18"/>
        <v>0</v>
      </c>
      <c r="W18" s="39">
        <f t="shared" si="9"/>
        <v>0</v>
      </c>
      <c r="X18" s="39">
        <f t="shared" si="10"/>
        <v>0</v>
      </c>
      <c r="Y18" s="39">
        <f>Товары!BK18</f>
        <v>0</v>
      </c>
      <c r="Z18" s="39">
        <f>Товары!Q18</f>
        <v>0</v>
      </c>
      <c r="AA18" s="41">
        <f>Товары!S18</f>
        <v>0</v>
      </c>
    </row>
    <row r="19" spans="1:27" s="38" customFormat="1" ht="16.5" customHeight="1" x14ac:dyDescent="0.2">
      <c r="A19" s="39">
        <v>17</v>
      </c>
      <c r="B19" s="40">
        <f>Товары!A19</f>
        <v>0</v>
      </c>
      <c r="C19" s="129">
        <f>Товары!B19</f>
        <v>0</v>
      </c>
      <c r="D19" s="130">
        <f>Товары!D19</f>
        <v>0</v>
      </c>
      <c r="E19" s="131">
        <f>Товары!C19</f>
        <v>0</v>
      </c>
      <c r="F19" s="129">
        <f>Товары!E19</f>
        <v>0</v>
      </c>
      <c r="G19" s="42">
        <f>IF(Товары!F19="",0,Товары!F19)</f>
        <v>0</v>
      </c>
      <c r="H19" s="129">
        <f>Товары!H19</f>
        <v>0</v>
      </c>
      <c r="I19" s="43">
        <f t="shared" si="0"/>
        <v>0</v>
      </c>
      <c r="J19" s="112">
        <f t="shared" si="11"/>
        <v>0</v>
      </c>
      <c r="K19" s="41">
        <f t="shared" si="19"/>
        <v>1.25</v>
      </c>
      <c r="L19" s="44">
        <f t="shared" si="12"/>
        <v>0</v>
      </c>
      <c r="M19" s="44">
        <f t="shared" si="13"/>
        <v>0</v>
      </c>
      <c r="N19" s="45" t="s">
        <v>9</v>
      </c>
      <c r="O19" s="44">
        <f t="shared" si="14"/>
        <v>0</v>
      </c>
      <c r="P19" s="44">
        <f t="shared" si="15"/>
        <v>0</v>
      </c>
      <c r="Q19" s="46">
        <f t="shared" si="4"/>
        <v>0</v>
      </c>
      <c r="R19" s="47">
        <f t="shared" si="16"/>
        <v>0</v>
      </c>
      <c r="S19" s="44">
        <f t="shared" si="17"/>
        <v>0</v>
      </c>
      <c r="T19" s="48">
        <f t="shared" si="7"/>
        <v>0</v>
      </c>
      <c r="U19" s="49">
        <f t="shared" si="8"/>
        <v>0</v>
      </c>
      <c r="V19" s="39">
        <f t="shared" si="18"/>
        <v>0</v>
      </c>
      <c r="W19" s="39">
        <f t="shared" si="9"/>
        <v>0</v>
      </c>
      <c r="X19" s="39">
        <f t="shared" si="10"/>
        <v>0</v>
      </c>
      <c r="Y19" s="39">
        <f>Товары!BK19</f>
        <v>0</v>
      </c>
      <c r="Z19" s="39">
        <f>Товары!Q19</f>
        <v>0</v>
      </c>
      <c r="AA19" s="41">
        <f>Товары!S19</f>
        <v>0</v>
      </c>
    </row>
    <row r="20" spans="1:27" s="38" customFormat="1" ht="16.5" customHeight="1" x14ac:dyDescent="0.2">
      <c r="A20" s="39">
        <v>18</v>
      </c>
      <c r="B20" s="40">
        <f>Товары!A20</f>
        <v>0</v>
      </c>
      <c r="C20" s="129">
        <f>Товары!B20</f>
        <v>0</v>
      </c>
      <c r="D20" s="130">
        <f>Товары!D20</f>
        <v>0</v>
      </c>
      <c r="E20" s="131">
        <f>Товары!C20</f>
        <v>0</v>
      </c>
      <c r="F20" s="129">
        <f>Товары!E20</f>
        <v>0</v>
      </c>
      <c r="G20" s="42">
        <f>IF(Товары!F20="",0,Товары!F20)</f>
        <v>0</v>
      </c>
      <c r="H20" s="129">
        <f>Товары!H20</f>
        <v>0</v>
      </c>
      <c r="I20" s="43">
        <f t="shared" si="0"/>
        <v>0</v>
      </c>
      <c r="J20" s="112">
        <f t="shared" si="11"/>
        <v>0</v>
      </c>
      <c r="K20" s="41">
        <f t="shared" si="19"/>
        <v>1.25</v>
      </c>
      <c r="L20" s="44">
        <f t="shared" si="12"/>
        <v>0</v>
      </c>
      <c r="M20" s="44">
        <f t="shared" si="13"/>
        <v>0</v>
      </c>
      <c r="N20" s="45" t="s">
        <v>9</v>
      </c>
      <c r="O20" s="44">
        <f t="shared" si="14"/>
        <v>0</v>
      </c>
      <c r="P20" s="44">
        <f t="shared" si="15"/>
        <v>0</v>
      </c>
      <c r="Q20" s="46">
        <f t="shared" si="4"/>
        <v>0</v>
      </c>
      <c r="R20" s="47">
        <f t="shared" si="16"/>
        <v>0</v>
      </c>
      <c r="S20" s="44">
        <f t="shared" si="17"/>
        <v>0</v>
      </c>
      <c r="T20" s="48">
        <f t="shared" si="7"/>
        <v>0</v>
      </c>
      <c r="U20" s="49">
        <f t="shared" si="8"/>
        <v>0</v>
      </c>
      <c r="V20" s="39">
        <f t="shared" si="18"/>
        <v>0</v>
      </c>
      <c r="W20" s="39">
        <f t="shared" si="9"/>
        <v>0</v>
      </c>
      <c r="X20" s="39">
        <f t="shared" si="10"/>
        <v>0</v>
      </c>
      <c r="Y20" s="39">
        <f>Товары!BK20</f>
        <v>0</v>
      </c>
      <c r="Z20" s="39">
        <f>Товары!Q20</f>
        <v>0</v>
      </c>
      <c r="AA20" s="41">
        <f>Товары!S20</f>
        <v>0</v>
      </c>
    </row>
    <row r="21" spans="1:27" s="38" customFormat="1" ht="16.5" customHeight="1" x14ac:dyDescent="0.2">
      <c r="A21" s="39">
        <v>19</v>
      </c>
      <c r="B21" s="40">
        <f>Товары!A21</f>
        <v>0</v>
      </c>
      <c r="C21" s="129">
        <f>Товары!B21</f>
        <v>0</v>
      </c>
      <c r="D21" s="130">
        <f>Товары!D21</f>
        <v>0</v>
      </c>
      <c r="E21" s="131">
        <f>Товары!C21</f>
        <v>0</v>
      </c>
      <c r="F21" s="129">
        <f>Товары!E21</f>
        <v>0</v>
      </c>
      <c r="G21" s="42">
        <f>IF(Товары!F21="",0,Товары!F21)</f>
        <v>0</v>
      </c>
      <c r="H21" s="129">
        <f>Товары!H21</f>
        <v>0</v>
      </c>
      <c r="I21" s="43">
        <f t="shared" si="0"/>
        <v>0</v>
      </c>
      <c r="J21" s="112">
        <f t="shared" si="11"/>
        <v>0</v>
      </c>
      <c r="K21" s="41">
        <f t="shared" si="19"/>
        <v>1.25</v>
      </c>
      <c r="L21" s="44">
        <f t="shared" si="12"/>
        <v>0</v>
      </c>
      <c r="M21" s="44">
        <f t="shared" si="13"/>
        <v>0</v>
      </c>
      <c r="N21" s="45" t="s">
        <v>9</v>
      </c>
      <c r="O21" s="44">
        <f t="shared" si="14"/>
        <v>0</v>
      </c>
      <c r="P21" s="44">
        <f t="shared" si="15"/>
        <v>0</v>
      </c>
      <c r="Q21" s="46">
        <f t="shared" si="4"/>
        <v>0</v>
      </c>
      <c r="R21" s="47">
        <f t="shared" si="16"/>
        <v>0</v>
      </c>
      <c r="S21" s="44">
        <f t="shared" si="17"/>
        <v>0</v>
      </c>
      <c r="T21" s="48">
        <f t="shared" si="7"/>
        <v>0</v>
      </c>
      <c r="U21" s="49">
        <f t="shared" si="8"/>
        <v>0</v>
      </c>
      <c r="V21" s="39">
        <f t="shared" si="18"/>
        <v>0</v>
      </c>
      <c r="W21" s="39">
        <f t="shared" si="9"/>
        <v>0</v>
      </c>
      <c r="X21" s="39">
        <f t="shared" si="10"/>
        <v>0</v>
      </c>
      <c r="Y21" s="39">
        <f>Товары!BK21</f>
        <v>0</v>
      </c>
      <c r="Z21" s="39">
        <f>Товары!Q21</f>
        <v>0</v>
      </c>
      <c r="AA21" s="41">
        <f>Товары!S21</f>
        <v>0</v>
      </c>
    </row>
    <row r="22" spans="1:27" s="38" customFormat="1" ht="16.5" customHeight="1" x14ac:dyDescent="0.2">
      <c r="A22" s="39">
        <v>20</v>
      </c>
      <c r="B22" s="40">
        <f>Товары!A22</f>
        <v>0</v>
      </c>
      <c r="C22" s="129">
        <f>Товары!B22</f>
        <v>0</v>
      </c>
      <c r="D22" s="130">
        <f>Товары!D22</f>
        <v>0</v>
      </c>
      <c r="E22" s="131">
        <f>Товары!C22</f>
        <v>0</v>
      </c>
      <c r="F22" s="129">
        <f>Товары!E22</f>
        <v>0</v>
      </c>
      <c r="G22" s="42">
        <f>IF(Товары!F22="",0,Товары!F22)</f>
        <v>0</v>
      </c>
      <c r="H22" s="129">
        <f>Товары!H22</f>
        <v>0</v>
      </c>
      <c r="I22" s="43">
        <f t="shared" si="0"/>
        <v>0</v>
      </c>
      <c r="J22" s="112">
        <f t="shared" si="11"/>
        <v>0</v>
      </c>
      <c r="K22" s="41">
        <f t="shared" si="19"/>
        <v>1.25</v>
      </c>
      <c r="L22" s="44">
        <f t="shared" si="12"/>
        <v>0</v>
      </c>
      <c r="M22" s="44">
        <f t="shared" si="13"/>
        <v>0</v>
      </c>
      <c r="N22" s="45" t="s">
        <v>9</v>
      </c>
      <c r="O22" s="44">
        <f t="shared" si="14"/>
        <v>0</v>
      </c>
      <c r="P22" s="44">
        <f t="shared" si="15"/>
        <v>0</v>
      </c>
      <c r="Q22" s="46">
        <f t="shared" si="4"/>
        <v>0</v>
      </c>
      <c r="R22" s="47">
        <f t="shared" si="16"/>
        <v>0</v>
      </c>
      <c r="S22" s="44">
        <f t="shared" si="17"/>
        <v>0</v>
      </c>
      <c r="T22" s="48">
        <f t="shared" si="7"/>
        <v>0</v>
      </c>
      <c r="U22" s="49">
        <f t="shared" si="8"/>
        <v>0</v>
      </c>
      <c r="V22" s="39">
        <f t="shared" si="18"/>
        <v>0</v>
      </c>
      <c r="W22" s="39">
        <f t="shared" si="9"/>
        <v>0</v>
      </c>
      <c r="X22" s="39">
        <f t="shared" si="10"/>
        <v>0</v>
      </c>
      <c r="Y22" s="39">
        <f>Товары!BK22</f>
        <v>0</v>
      </c>
      <c r="Z22" s="39">
        <f>Товары!Q22</f>
        <v>0</v>
      </c>
      <c r="AA22" s="41">
        <f>Товары!S22</f>
        <v>0</v>
      </c>
    </row>
    <row r="23" spans="1:27" s="38" customFormat="1" ht="16.5" customHeight="1" x14ac:dyDescent="0.2">
      <c r="A23" s="39">
        <v>21</v>
      </c>
      <c r="B23" s="40">
        <f>Товары!A23</f>
        <v>0</v>
      </c>
      <c r="C23" s="129">
        <f>Товары!B23</f>
        <v>0</v>
      </c>
      <c r="D23" s="130">
        <f>Товары!D23</f>
        <v>0</v>
      </c>
      <c r="E23" s="131">
        <f>Товары!C23</f>
        <v>0</v>
      </c>
      <c r="F23" s="129">
        <f>Товары!E23</f>
        <v>0</v>
      </c>
      <c r="G23" s="42">
        <f>IF(Товары!F23="",0,Товары!F23)</f>
        <v>0</v>
      </c>
      <c r="H23" s="129">
        <f>Товары!H23</f>
        <v>0</v>
      </c>
      <c r="I23" s="43">
        <f t="shared" si="0"/>
        <v>0</v>
      </c>
      <c r="J23" s="112">
        <f t="shared" si="11"/>
        <v>0</v>
      </c>
      <c r="K23" s="41">
        <f t="shared" si="19"/>
        <v>1.25</v>
      </c>
      <c r="L23" s="44">
        <f t="shared" si="12"/>
        <v>0</v>
      </c>
      <c r="M23" s="44">
        <f t="shared" si="13"/>
        <v>0</v>
      </c>
      <c r="N23" s="45" t="s">
        <v>9</v>
      </c>
      <c r="O23" s="44">
        <f t="shared" si="14"/>
        <v>0</v>
      </c>
      <c r="P23" s="44">
        <f t="shared" si="15"/>
        <v>0</v>
      </c>
      <c r="Q23" s="46">
        <f t="shared" si="4"/>
        <v>0</v>
      </c>
      <c r="R23" s="47">
        <f t="shared" si="16"/>
        <v>0</v>
      </c>
      <c r="S23" s="44">
        <f t="shared" si="17"/>
        <v>0</v>
      </c>
      <c r="T23" s="48">
        <f t="shared" si="7"/>
        <v>0</v>
      </c>
      <c r="U23" s="49">
        <f t="shared" si="8"/>
        <v>0</v>
      </c>
      <c r="V23" s="39">
        <f t="shared" si="18"/>
        <v>0</v>
      </c>
      <c r="W23" s="39">
        <f t="shared" si="9"/>
        <v>0</v>
      </c>
      <c r="X23" s="39">
        <f t="shared" si="10"/>
        <v>0</v>
      </c>
      <c r="Y23" s="39">
        <f>Товары!BK23</f>
        <v>0</v>
      </c>
      <c r="Z23" s="39">
        <f>Товары!Q23</f>
        <v>0</v>
      </c>
      <c r="AA23" s="41">
        <f>Товары!S23</f>
        <v>0</v>
      </c>
    </row>
    <row r="24" spans="1:27" s="38" customFormat="1" ht="16.5" customHeight="1" x14ac:dyDescent="0.2">
      <c r="A24" s="39">
        <v>22</v>
      </c>
      <c r="B24" s="40">
        <f>Товары!A24</f>
        <v>0</v>
      </c>
      <c r="C24" s="129">
        <f>Товары!B24</f>
        <v>0</v>
      </c>
      <c r="D24" s="130">
        <f>Товары!D24</f>
        <v>0</v>
      </c>
      <c r="E24" s="131">
        <f>Товары!C24</f>
        <v>0</v>
      </c>
      <c r="F24" s="129">
        <f>Товары!E24</f>
        <v>0</v>
      </c>
      <c r="G24" s="42">
        <f>IF(Товары!F24="",0,Товары!F24)</f>
        <v>0</v>
      </c>
      <c r="H24" s="129">
        <f>Товары!H24</f>
        <v>0</v>
      </c>
      <c r="I24" s="43">
        <f t="shared" si="0"/>
        <v>0</v>
      </c>
      <c r="J24" s="112">
        <f t="shared" si="11"/>
        <v>0</v>
      </c>
      <c r="K24" s="41">
        <f t="shared" si="19"/>
        <v>1.25</v>
      </c>
      <c r="L24" s="44">
        <f t="shared" si="12"/>
        <v>0</v>
      </c>
      <c r="M24" s="44">
        <f t="shared" si="13"/>
        <v>0</v>
      </c>
      <c r="N24" s="45" t="s">
        <v>9</v>
      </c>
      <c r="O24" s="44">
        <f t="shared" si="14"/>
        <v>0</v>
      </c>
      <c r="P24" s="44">
        <f t="shared" si="15"/>
        <v>0</v>
      </c>
      <c r="Q24" s="46">
        <f t="shared" si="4"/>
        <v>0</v>
      </c>
      <c r="R24" s="47">
        <f t="shared" si="16"/>
        <v>0</v>
      </c>
      <c r="S24" s="44">
        <f t="shared" si="17"/>
        <v>0</v>
      </c>
      <c r="T24" s="48">
        <f t="shared" si="7"/>
        <v>0</v>
      </c>
      <c r="U24" s="49">
        <f t="shared" si="8"/>
        <v>0</v>
      </c>
      <c r="V24" s="39">
        <f t="shared" si="18"/>
        <v>0</v>
      </c>
      <c r="W24" s="39">
        <f t="shared" si="9"/>
        <v>0</v>
      </c>
      <c r="X24" s="39">
        <f t="shared" si="10"/>
        <v>0</v>
      </c>
      <c r="Y24" s="39">
        <f>Товары!BK24</f>
        <v>0</v>
      </c>
      <c r="Z24" s="39">
        <f>Товары!Q24</f>
        <v>0</v>
      </c>
      <c r="AA24" s="41">
        <f>Товары!S24</f>
        <v>0</v>
      </c>
    </row>
    <row r="25" spans="1:27" s="38" customFormat="1" ht="16.5" customHeight="1" x14ac:dyDescent="0.2">
      <c r="A25" s="39">
        <v>23</v>
      </c>
      <c r="B25" s="40">
        <f>Товары!A25</f>
        <v>0</v>
      </c>
      <c r="C25" s="129">
        <f>Товары!B25</f>
        <v>0</v>
      </c>
      <c r="D25" s="130">
        <f>Товары!D25</f>
        <v>0</v>
      </c>
      <c r="E25" s="131">
        <f>Товары!C25</f>
        <v>0</v>
      </c>
      <c r="F25" s="129">
        <f>Товары!E25</f>
        <v>0</v>
      </c>
      <c r="G25" s="42">
        <f>IF(Товары!F25="",0,Товары!F25)</f>
        <v>0</v>
      </c>
      <c r="H25" s="129">
        <f>Товары!H25</f>
        <v>0</v>
      </c>
      <c r="I25" s="43">
        <f t="shared" si="0"/>
        <v>0</v>
      </c>
      <c r="J25" s="112">
        <f t="shared" si="11"/>
        <v>0</v>
      </c>
      <c r="K25" s="41">
        <f t="shared" si="19"/>
        <v>1.25</v>
      </c>
      <c r="L25" s="44">
        <f t="shared" si="12"/>
        <v>0</v>
      </c>
      <c r="M25" s="44">
        <f t="shared" si="13"/>
        <v>0</v>
      </c>
      <c r="N25" s="45" t="s">
        <v>9</v>
      </c>
      <c r="O25" s="44">
        <f t="shared" si="14"/>
        <v>0</v>
      </c>
      <c r="P25" s="44">
        <f t="shared" si="15"/>
        <v>0</v>
      </c>
      <c r="Q25" s="46">
        <f t="shared" si="4"/>
        <v>0</v>
      </c>
      <c r="R25" s="47">
        <f t="shared" si="16"/>
        <v>0</v>
      </c>
      <c r="S25" s="44">
        <f t="shared" si="17"/>
        <v>0</v>
      </c>
      <c r="T25" s="48">
        <f t="shared" si="7"/>
        <v>0</v>
      </c>
      <c r="U25" s="49">
        <f t="shared" si="8"/>
        <v>0</v>
      </c>
      <c r="V25" s="39">
        <f t="shared" si="18"/>
        <v>0</v>
      </c>
      <c r="W25" s="39">
        <f t="shared" si="9"/>
        <v>0</v>
      </c>
      <c r="X25" s="39">
        <f t="shared" si="10"/>
        <v>0</v>
      </c>
      <c r="Y25" s="39">
        <f>Товары!BK25</f>
        <v>0</v>
      </c>
      <c r="Z25" s="39">
        <f>Товары!Q25</f>
        <v>0</v>
      </c>
      <c r="AA25" s="41">
        <f>Товары!S25</f>
        <v>0</v>
      </c>
    </row>
    <row r="26" spans="1:27" s="38" customFormat="1" ht="16.5" customHeight="1" x14ac:dyDescent="0.2">
      <c r="A26" s="39">
        <v>24</v>
      </c>
      <c r="B26" s="40">
        <f>Товары!A26</f>
        <v>0</v>
      </c>
      <c r="C26" s="129">
        <f>Товары!B26</f>
        <v>0</v>
      </c>
      <c r="D26" s="130">
        <f>Товары!D26</f>
        <v>0</v>
      </c>
      <c r="E26" s="131">
        <f>Товары!C26</f>
        <v>0</v>
      </c>
      <c r="F26" s="129">
        <f>Товары!E26</f>
        <v>0</v>
      </c>
      <c r="G26" s="42">
        <f>IF(Товары!F26="",0,Товары!F26)</f>
        <v>0</v>
      </c>
      <c r="H26" s="129">
        <f>Товары!H26</f>
        <v>0</v>
      </c>
      <c r="I26" s="43">
        <f t="shared" si="0"/>
        <v>0</v>
      </c>
      <c r="J26" s="112">
        <f t="shared" si="11"/>
        <v>0</v>
      </c>
      <c r="K26" s="41">
        <f t="shared" si="19"/>
        <v>1.25</v>
      </c>
      <c r="L26" s="44">
        <f t="shared" si="12"/>
        <v>0</v>
      </c>
      <c r="M26" s="44">
        <f t="shared" si="13"/>
        <v>0</v>
      </c>
      <c r="N26" s="45" t="s">
        <v>9</v>
      </c>
      <c r="O26" s="44">
        <f t="shared" si="14"/>
        <v>0</v>
      </c>
      <c r="P26" s="44">
        <f t="shared" si="15"/>
        <v>0</v>
      </c>
      <c r="Q26" s="46">
        <f t="shared" si="4"/>
        <v>0</v>
      </c>
      <c r="R26" s="47">
        <f t="shared" si="16"/>
        <v>0</v>
      </c>
      <c r="S26" s="44">
        <f t="shared" si="17"/>
        <v>0</v>
      </c>
      <c r="T26" s="48">
        <f t="shared" si="7"/>
        <v>0</v>
      </c>
      <c r="U26" s="49">
        <f t="shared" si="8"/>
        <v>0</v>
      </c>
      <c r="V26" s="39">
        <f t="shared" si="18"/>
        <v>0</v>
      </c>
      <c r="W26" s="39">
        <f t="shared" si="9"/>
        <v>0</v>
      </c>
      <c r="X26" s="39">
        <f t="shared" si="10"/>
        <v>0</v>
      </c>
      <c r="Y26" s="39">
        <f>Товары!BK26</f>
        <v>0</v>
      </c>
      <c r="Z26" s="39">
        <f>Товары!Q26</f>
        <v>0</v>
      </c>
      <c r="AA26" s="41">
        <f>Товары!S26</f>
        <v>0</v>
      </c>
    </row>
    <row r="27" spans="1:27" s="38" customFormat="1" ht="16.5" customHeight="1" x14ac:dyDescent="0.2">
      <c r="A27" s="39">
        <v>25</v>
      </c>
      <c r="B27" s="40">
        <f>Товары!A27</f>
        <v>0</v>
      </c>
      <c r="C27" s="129">
        <f>Товары!B27</f>
        <v>0</v>
      </c>
      <c r="D27" s="130">
        <f>Товары!D27</f>
        <v>0</v>
      </c>
      <c r="E27" s="131">
        <f>Товары!C27</f>
        <v>0</v>
      </c>
      <c r="F27" s="129">
        <f>Товары!E27</f>
        <v>0</v>
      </c>
      <c r="G27" s="42">
        <f>IF(Товары!F27="",0,Товары!F27)</f>
        <v>0</v>
      </c>
      <c r="H27" s="129">
        <f>Товары!H27</f>
        <v>0</v>
      </c>
      <c r="I27" s="43">
        <f t="shared" si="0"/>
        <v>0</v>
      </c>
      <c r="J27" s="112">
        <f t="shared" si="11"/>
        <v>0</v>
      </c>
      <c r="K27" s="41">
        <f t="shared" si="19"/>
        <v>1.25</v>
      </c>
      <c r="L27" s="44">
        <f t="shared" si="12"/>
        <v>0</v>
      </c>
      <c r="M27" s="44">
        <f t="shared" si="13"/>
        <v>0</v>
      </c>
      <c r="N27" s="45" t="s">
        <v>9</v>
      </c>
      <c r="O27" s="44">
        <f t="shared" si="14"/>
        <v>0</v>
      </c>
      <c r="P27" s="44">
        <f t="shared" si="15"/>
        <v>0</v>
      </c>
      <c r="Q27" s="46">
        <f t="shared" si="4"/>
        <v>0</v>
      </c>
      <c r="R27" s="47">
        <f t="shared" si="16"/>
        <v>0</v>
      </c>
      <c r="S27" s="44">
        <f t="shared" si="17"/>
        <v>0</v>
      </c>
      <c r="T27" s="48">
        <f t="shared" si="7"/>
        <v>0</v>
      </c>
      <c r="U27" s="49">
        <f t="shared" si="8"/>
        <v>0</v>
      </c>
      <c r="V27" s="39">
        <f t="shared" si="18"/>
        <v>0</v>
      </c>
      <c r="W27" s="39">
        <f t="shared" si="9"/>
        <v>0</v>
      </c>
      <c r="X27" s="39">
        <f t="shared" si="10"/>
        <v>0</v>
      </c>
      <c r="Y27" s="39">
        <f>Товары!BK27</f>
        <v>0</v>
      </c>
      <c r="Z27" s="39">
        <f>Товары!Q27</f>
        <v>0</v>
      </c>
      <c r="AA27" s="41">
        <f>Товары!S27</f>
        <v>0</v>
      </c>
    </row>
    <row r="28" spans="1:27" s="38" customFormat="1" ht="16.5" customHeight="1" x14ac:dyDescent="0.2">
      <c r="A28" s="39">
        <v>26</v>
      </c>
      <c r="B28" s="40">
        <f>Товары!A28</f>
        <v>0</v>
      </c>
      <c r="C28" s="129">
        <f>Товары!B28</f>
        <v>0</v>
      </c>
      <c r="D28" s="130">
        <f>Товары!D28</f>
        <v>0</v>
      </c>
      <c r="E28" s="131">
        <f>Товары!C28</f>
        <v>0</v>
      </c>
      <c r="F28" s="129">
        <f>Товары!E28</f>
        <v>0</v>
      </c>
      <c r="G28" s="42">
        <f>IF(Товары!F28="",0,Товары!F28)</f>
        <v>0</v>
      </c>
      <c r="H28" s="129">
        <f>Товары!H28</f>
        <v>0</v>
      </c>
      <c r="I28" s="43">
        <f t="shared" si="0"/>
        <v>0</v>
      </c>
      <c r="J28" s="112">
        <f t="shared" si="11"/>
        <v>0</v>
      </c>
      <c r="K28" s="41">
        <f t="shared" si="19"/>
        <v>1.25</v>
      </c>
      <c r="L28" s="44">
        <f t="shared" si="12"/>
        <v>0</v>
      </c>
      <c r="M28" s="44">
        <f t="shared" si="13"/>
        <v>0</v>
      </c>
      <c r="N28" s="45" t="s">
        <v>9</v>
      </c>
      <c r="O28" s="44">
        <f t="shared" si="14"/>
        <v>0</v>
      </c>
      <c r="P28" s="44">
        <f t="shared" si="15"/>
        <v>0</v>
      </c>
      <c r="Q28" s="46">
        <f t="shared" si="4"/>
        <v>0</v>
      </c>
      <c r="R28" s="47">
        <f t="shared" si="16"/>
        <v>0</v>
      </c>
      <c r="S28" s="44">
        <f t="shared" si="17"/>
        <v>0</v>
      </c>
      <c r="T28" s="48">
        <f t="shared" si="7"/>
        <v>0</v>
      </c>
      <c r="U28" s="49">
        <f t="shared" si="8"/>
        <v>0</v>
      </c>
      <c r="V28" s="39">
        <f t="shared" si="18"/>
        <v>0</v>
      </c>
      <c r="W28" s="39">
        <f t="shared" si="9"/>
        <v>0</v>
      </c>
      <c r="X28" s="39">
        <f t="shared" si="10"/>
        <v>0</v>
      </c>
      <c r="Y28" s="39">
        <f>Товары!BK28</f>
        <v>0</v>
      </c>
      <c r="Z28" s="39">
        <f>Товары!Q28</f>
        <v>0</v>
      </c>
      <c r="AA28" s="41">
        <f>Товары!S28</f>
        <v>0</v>
      </c>
    </row>
    <row r="29" spans="1:27" s="38" customFormat="1" ht="16.5" customHeight="1" x14ac:dyDescent="0.2">
      <c r="A29" s="39">
        <v>27</v>
      </c>
      <c r="B29" s="40">
        <f>Товары!A29</f>
        <v>0</v>
      </c>
      <c r="C29" s="129">
        <f>Товары!B29</f>
        <v>0</v>
      </c>
      <c r="D29" s="130">
        <f>Товары!D29</f>
        <v>0</v>
      </c>
      <c r="E29" s="131">
        <f>Товары!C29</f>
        <v>0</v>
      </c>
      <c r="F29" s="129">
        <f>Товары!E29</f>
        <v>0</v>
      </c>
      <c r="G29" s="42">
        <f>IF(Товары!F29="",0,Товары!F29)</f>
        <v>0</v>
      </c>
      <c r="H29" s="129">
        <f>Товары!H29</f>
        <v>0</v>
      </c>
      <c r="I29" s="43">
        <f t="shared" si="0"/>
        <v>0</v>
      </c>
      <c r="J29" s="112">
        <f t="shared" si="11"/>
        <v>0</v>
      </c>
      <c r="K29" s="41">
        <f t="shared" si="19"/>
        <v>1.25</v>
      </c>
      <c r="L29" s="44">
        <f t="shared" si="12"/>
        <v>0</v>
      </c>
      <c r="M29" s="44">
        <f t="shared" si="13"/>
        <v>0</v>
      </c>
      <c r="N29" s="45" t="s">
        <v>9</v>
      </c>
      <c r="O29" s="44">
        <f t="shared" si="14"/>
        <v>0</v>
      </c>
      <c r="P29" s="44">
        <f t="shared" si="15"/>
        <v>0</v>
      </c>
      <c r="Q29" s="46">
        <f t="shared" si="4"/>
        <v>0</v>
      </c>
      <c r="R29" s="47">
        <f t="shared" si="16"/>
        <v>0</v>
      </c>
      <c r="S29" s="44">
        <f t="shared" si="17"/>
        <v>0</v>
      </c>
      <c r="T29" s="48">
        <f t="shared" si="7"/>
        <v>0</v>
      </c>
      <c r="U29" s="49">
        <f t="shared" si="8"/>
        <v>0</v>
      </c>
      <c r="V29" s="39">
        <f t="shared" si="18"/>
        <v>0</v>
      </c>
      <c r="W29" s="39">
        <f t="shared" si="9"/>
        <v>0</v>
      </c>
      <c r="X29" s="39">
        <f t="shared" si="10"/>
        <v>0</v>
      </c>
      <c r="Y29" s="39">
        <f>Товары!BK29</f>
        <v>0</v>
      </c>
      <c r="Z29" s="39">
        <f>Товары!Q29</f>
        <v>0</v>
      </c>
      <c r="AA29" s="41">
        <f>Товары!S29</f>
        <v>0</v>
      </c>
    </row>
    <row r="30" spans="1:27" s="38" customFormat="1" ht="16.5" customHeight="1" x14ac:dyDescent="0.2">
      <c r="A30" s="39">
        <v>28</v>
      </c>
      <c r="B30" s="40">
        <f>Товары!A30</f>
        <v>0</v>
      </c>
      <c r="C30" s="129">
        <f>Товары!B30</f>
        <v>0</v>
      </c>
      <c r="D30" s="130">
        <f>Товары!D30</f>
        <v>0</v>
      </c>
      <c r="E30" s="131">
        <f>Товары!C30</f>
        <v>0</v>
      </c>
      <c r="F30" s="129">
        <f>Товары!E30</f>
        <v>0</v>
      </c>
      <c r="G30" s="42">
        <f>IF(Товары!F30="",0,Товары!F30)</f>
        <v>0</v>
      </c>
      <c r="H30" s="129">
        <f>Товары!H30</f>
        <v>0</v>
      </c>
      <c r="I30" s="43">
        <f t="shared" si="0"/>
        <v>0</v>
      </c>
      <c r="J30" s="112">
        <f t="shared" si="11"/>
        <v>0</v>
      </c>
      <c r="K30" s="41">
        <f t="shared" si="19"/>
        <v>1.25</v>
      </c>
      <c r="L30" s="44">
        <f t="shared" si="12"/>
        <v>0</v>
      </c>
      <c r="M30" s="44">
        <f t="shared" si="13"/>
        <v>0</v>
      </c>
      <c r="N30" s="45" t="s">
        <v>9</v>
      </c>
      <c r="O30" s="44">
        <f t="shared" si="14"/>
        <v>0</v>
      </c>
      <c r="P30" s="44">
        <f t="shared" si="15"/>
        <v>0</v>
      </c>
      <c r="Q30" s="46">
        <f t="shared" si="4"/>
        <v>0</v>
      </c>
      <c r="R30" s="47">
        <f t="shared" si="16"/>
        <v>0</v>
      </c>
      <c r="S30" s="44">
        <f t="shared" si="17"/>
        <v>0</v>
      </c>
      <c r="T30" s="48">
        <f t="shared" si="7"/>
        <v>0</v>
      </c>
      <c r="U30" s="49">
        <f t="shared" si="8"/>
        <v>0</v>
      </c>
      <c r="V30" s="39">
        <f t="shared" si="18"/>
        <v>0</v>
      </c>
      <c r="W30" s="39">
        <f t="shared" si="9"/>
        <v>0</v>
      </c>
      <c r="X30" s="39">
        <f t="shared" si="10"/>
        <v>0</v>
      </c>
      <c r="Y30" s="39">
        <f>Товары!BK30</f>
        <v>0</v>
      </c>
      <c r="Z30" s="39">
        <f>Товары!Q30</f>
        <v>0</v>
      </c>
      <c r="AA30" s="41">
        <f>Товары!S30</f>
        <v>0</v>
      </c>
    </row>
    <row r="31" spans="1:27" s="38" customFormat="1" ht="16.5" customHeight="1" x14ac:dyDescent="0.2">
      <c r="A31" s="39">
        <v>29</v>
      </c>
      <c r="B31" s="40">
        <f>Товары!A31</f>
        <v>0</v>
      </c>
      <c r="C31" s="129">
        <f>Товары!B31</f>
        <v>0</v>
      </c>
      <c r="D31" s="130">
        <f>Товары!D31</f>
        <v>0</v>
      </c>
      <c r="E31" s="131">
        <f>Товары!C31</f>
        <v>0</v>
      </c>
      <c r="F31" s="129">
        <f>Товары!E31</f>
        <v>0</v>
      </c>
      <c r="G31" s="42">
        <f>IF(Товары!F31="",0,Товары!F31)</f>
        <v>0</v>
      </c>
      <c r="H31" s="129">
        <f>Товары!H31</f>
        <v>0</v>
      </c>
      <c r="I31" s="43">
        <f t="shared" si="0"/>
        <v>0</v>
      </c>
      <c r="J31" s="112">
        <f t="shared" si="11"/>
        <v>0</v>
      </c>
      <c r="K31" s="41">
        <f t="shared" si="19"/>
        <v>1.25</v>
      </c>
      <c r="L31" s="44">
        <f t="shared" si="12"/>
        <v>0</v>
      </c>
      <c r="M31" s="44">
        <f t="shared" si="13"/>
        <v>0</v>
      </c>
      <c r="N31" s="45" t="s">
        <v>9</v>
      </c>
      <c r="O31" s="44">
        <f t="shared" si="14"/>
        <v>0</v>
      </c>
      <c r="P31" s="44">
        <f t="shared" si="15"/>
        <v>0</v>
      </c>
      <c r="Q31" s="46">
        <f t="shared" si="4"/>
        <v>0</v>
      </c>
      <c r="R31" s="47">
        <f t="shared" si="16"/>
        <v>0</v>
      </c>
      <c r="S31" s="44">
        <f t="shared" si="17"/>
        <v>0</v>
      </c>
      <c r="T31" s="48">
        <f t="shared" si="7"/>
        <v>0</v>
      </c>
      <c r="U31" s="49">
        <f t="shared" si="8"/>
        <v>0</v>
      </c>
      <c r="V31" s="39">
        <f t="shared" si="18"/>
        <v>0</v>
      </c>
      <c r="W31" s="39">
        <f t="shared" si="9"/>
        <v>0</v>
      </c>
      <c r="X31" s="39">
        <f t="shared" si="10"/>
        <v>0</v>
      </c>
      <c r="Y31" s="39">
        <f>Товары!BK31</f>
        <v>0</v>
      </c>
      <c r="Z31" s="39">
        <f>Товары!Q31</f>
        <v>0</v>
      </c>
      <c r="AA31" s="41">
        <f>Товары!S31</f>
        <v>0</v>
      </c>
    </row>
    <row r="32" spans="1:27" s="38" customFormat="1" ht="16.5" customHeight="1" x14ac:dyDescent="0.2">
      <c r="A32" s="39">
        <v>30</v>
      </c>
      <c r="B32" s="40">
        <f>Товары!A32</f>
        <v>0</v>
      </c>
      <c r="C32" s="129">
        <f>Товары!B32</f>
        <v>0</v>
      </c>
      <c r="D32" s="130">
        <f>Товары!D32</f>
        <v>0</v>
      </c>
      <c r="E32" s="131">
        <f>Товары!C32</f>
        <v>0</v>
      </c>
      <c r="F32" s="129">
        <f>Товары!E32</f>
        <v>0</v>
      </c>
      <c r="G32" s="42">
        <f>IF(Товары!F32="",0,Товары!F32)</f>
        <v>0</v>
      </c>
      <c r="H32" s="129">
        <f>Товары!H32</f>
        <v>0</v>
      </c>
      <c r="I32" s="43">
        <f t="shared" si="0"/>
        <v>0</v>
      </c>
      <c r="J32" s="112">
        <f t="shared" si="11"/>
        <v>0</v>
      </c>
      <c r="K32" s="41">
        <f t="shared" si="19"/>
        <v>1.25</v>
      </c>
      <c r="L32" s="44">
        <f t="shared" si="12"/>
        <v>0</v>
      </c>
      <c r="M32" s="44">
        <f t="shared" si="13"/>
        <v>0</v>
      </c>
      <c r="N32" s="45" t="s">
        <v>9</v>
      </c>
      <c r="O32" s="44">
        <f t="shared" si="14"/>
        <v>0</v>
      </c>
      <c r="P32" s="44">
        <f t="shared" si="15"/>
        <v>0</v>
      </c>
      <c r="Q32" s="46">
        <f t="shared" si="4"/>
        <v>0</v>
      </c>
      <c r="R32" s="47">
        <f t="shared" si="16"/>
        <v>0</v>
      </c>
      <c r="S32" s="44">
        <f t="shared" si="17"/>
        <v>0</v>
      </c>
      <c r="T32" s="48">
        <f t="shared" si="7"/>
        <v>0</v>
      </c>
      <c r="U32" s="49">
        <f t="shared" si="8"/>
        <v>0</v>
      </c>
      <c r="V32" s="39">
        <f t="shared" si="18"/>
        <v>0</v>
      </c>
      <c r="W32" s="39">
        <f t="shared" si="9"/>
        <v>0</v>
      </c>
      <c r="X32" s="39">
        <f t="shared" si="10"/>
        <v>0</v>
      </c>
      <c r="Y32" s="39">
        <f>Товары!BK32</f>
        <v>0</v>
      </c>
      <c r="Z32" s="39">
        <f>Товары!Q32</f>
        <v>0</v>
      </c>
      <c r="AA32" s="41">
        <f>Товары!S32</f>
        <v>0</v>
      </c>
    </row>
    <row r="33" spans="1:27" s="38" customFormat="1" ht="16.5" customHeight="1" x14ac:dyDescent="0.2">
      <c r="A33" s="39">
        <v>31</v>
      </c>
      <c r="B33" s="40">
        <f>Товары!A33</f>
        <v>0</v>
      </c>
      <c r="C33" s="129">
        <f>Товары!B33</f>
        <v>0</v>
      </c>
      <c r="D33" s="130">
        <f>Товары!D33</f>
        <v>0</v>
      </c>
      <c r="E33" s="131">
        <f>Товары!C33</f>
        <v>0</v>
      </c>
      <c r="F33" s="129">
        <f>Товары!E33</f>
        <v>0</v>
      </c>
      <c r="G33" s="42">
        <f>IF(Товары!F33="",0,Товары!F33)</f>
        <v>0</v>
      </c>
      <c r="H33" s="129">
        <f>Товары!H33</f>
        <v>0</v>
      </c>
      <c r="I33" s="43">
        <f t="shared" si="0"/>
        <v>0</v>
      </c>
      <c r="J33" s="112">
        <f t="shared" si="11"/>
        <v>0</v>
      </c>
      <c r="K33" s="41">
        <f t="shared" si="19"/>
        <v>1.25</v>
      </c>
      <c r="L33" s="44">
        <f t="shared" si="12"/>
        <v>0</v>
      </c>
      <c r="M33" s="44">
        <f t="shared" si="13"/>
        <v>0</v>
      </c>
      <c r="N33" s="45" t="s">
        <v>9</v>
      </c>
      <c r="O33" s="44">
        <f t="shared" si="14"/>
        <v>0</v>
      </c>
      <c r="P33" s="44">
        <f t="shared" si="15"/>
        <v>0</v>
      </c>
      <c r="Q33" s="46">
        <f t="shared" si="4"/>
        <v>0</v>
      </c>
      <c r="R33" s="47">
        <f t="shared" si="16"/>
        <v>0</v>
      </c>
      <c r="S33" s="44">
        <f t="shared" si="17"/>
        <v>0</v>
      </c>
      <c r="T33" s="48">
        <f t="shared" si="7"/>
        <v>0</v>
      </c>
      <c r="U33" s="49">
        <f t="shared" si="8"/>
        <v>0</v>
      </c>
      <c r="V33" s="39">
        <f t="shared" si="18"/>
        <v>0</v>
      </c>
      <c r="W33" s="39">
        <f t="shared" si="9"/>
        <v>0</v>
      </c>
      <c r="X33" s="39">
        <f t="shared" si="10"/>
        <v>0</v>
      </c>
      <c r="Y33" s="39">
        <f>Товары!BK33</f>
        <v>0</v>
      </c>
      <c r="Z33" s="39">
        <f>Товары!Q33</f>
        <v>0</v>
      </c>
      <c r="AA33" s="41">
        <f>Товары!S33</f>
        <v>0</v>
      </c>
    </row>
    <row r="34" spans="1:27" s="38" customFormat="1" ht="16.5" customHeight="1" x14ac:dyDescent="0.2">
      <c r="A34" s="39">
        <v>32</v>
      </c>
      <c r="B34" s="40">
        <f>Товары!A34</f>
        <v>0</v>
      </c>
      <c r="C34" s="129">
        <f>Товары!B34</f>
        <v>0</v>
      </c>
      <c r="D34" s="130">
        <f>Товары!D34</f>
        <v>0</v>
      </c>
      <c r="E34" s="131">
        <f>Товары!C34</f>
        <v>0</v>
      </c>
      <c r="F34" s="129">
        <f>Товары!E34</f>
        <v>0</v>
      </c>
      <c r="G34" s="42">
        <f>IF(Товары!F34="",0,Товары!F34)</f>
        <v>0</v>
      </c>
      <c r="H34" s="129">
        <f>Товары!H34</f>
        <v>0</v>
      </c>
      <c r="I34" s="43">
        <f t="shared" si="0"/>
        <v>0</v>
      </c>
      <c r="J34" s="112">
        <f t="shared" si="11"/>
        <v>0</v>
      </c>
      <c r="K34" s="41">
        <f t="shared" si="19"/>
        <v>1.25</v>
      </c>
      <c r="L34" s="44">
        <f t="shared" si="12"/>
        <v>0</v>
      </c>
      <c r="M34" s="44">
        <f t="shared" si="13"/>
        <v>0</v>
      </c>
      <c r="N34" s="45" t="s">
        <v>9</v>
      </c>
      <c r="O34" s="44">
        <f t="shared" si="14"/>
        <v>0</v>
      </c>
      <c r="P34" s="44">
        <f t="shared" si="15"/>
        <v>0</v>
      </c>
      <c r="Q34" s="46">
        <f t="shared" si="4"/>
        <v>0</v>
      </c>
      <c r="R34" s="47">
        <f t="shared" si="16"/>
        <v>0</v>
      </c>
      <c r="S34" s="44">
        <f t="shared" si="17"/>
        <v>0</v>
      </c>
      <c r="T34" s="48">
        <f t="shared" si="7"/>
        <v>0</v>
      </c>
      <c r="U34" s="49">
        <f t="shared" si="8"/>
        <v>0</v>
      </c>
      <c r="V34" s="39">
        <f t="shared" si="18"/>
        <v>0</v>
      </c>
      <c r="W34" s="39">
        <f t="shared" si="9"/>
        <v>0</v>
      </c>
      <c r="X34" s="39">
        <f t="shared" si="10"/>
        <v>0</v>
      </c>
      <c r="Y34" s="39">
        <f>Товары!BK34</f>
        <v>0</v>
      </c>
      <c r="Z34" s="39">
        <f>Товары!Q34</f>
        <v>0</v>
      </c>
      <c r="AA34" s="41">
        <f>Товары!S34</f>
        <v>0</v>
      </c>
    </row>
    <row r="35" spans="1:27" s="38" customFormat="1" ht="16.5" customHeight="1" x14ac:dyDescent="0.2">
      <c r="A35" s="39">
        <v>33</v>
      </c>
      <c r="B35" s="40">
        <f>Товары!A35</f>
        <v>0</v>
      </c>
      <c r="C35" s="129">
        <f>Товары!B35</f>
        <v>0</v>
      </c>
      <c r="D35" s="130">
        <f>Товары!D35</f>
        <v>0</v>
      </c>
      <c r="E35" s="131">
        <f>Товары!C35</f>
        <v>0</v>
      </c>
      <c r="F35" s="129">
        <f>Товары!E35</f>
        <v>0</v>
      </c>
      <c r="G35" s="42">
        <f>IF(Товары!F35="",0,Товары!F35)</f>
        <v>0</v>
      </c>
      <c r="H35" s="129">
        <f>Товары!H35</f>
        <v>0</v>
      </c>
      <c r="I35" s="43">
        <f t="shared" si="0"/>
        <v>0</v>
      </c>
      <c r="J35" s="112">
        <f t="shared" si="11"/>
        <v>0</v>
      </c>
      <c r="K35" s="41">
        <f t="shared" si="19"/>
        <v>1.25</v>
      </c>
      <c r="L35" s="44">
        <f t="shared" si="12"/>
        <v>0</v>
      </c>
      <c r="M35" s="44">
        <f t="shared" si="13"/>
        <v>0</v>
      </c>
      <c r="N35" s="45" t="s">
        <v>9</v>
      </c>
      <c r="O35" s="44">
        <f t="shared" si="14"/>
        <v>0</v>
      </c>
      <c r="P35" s="44">
        <f t="shared" si="15"/>
        <v>0</v>
      </c>
      <c r="Q35" s="46">
        <f t="shared" si="4"/>
        <v>0</v>
      </c>
      <c r="R35" s="47">
        <f t="shared" si="16"/>
        <v>0</v>
      </c>
      <c r="S35" s="44">
        <f t="shared" si="17"/>
        <v>0</v>
      </c>
      <c r="T35" s="48">
        <f t="shared" si="7"/>
        <v>0</v>
      </c>
      <c r="U35" s="49">
        <f t="shared" si="8"/>
        <v>0</v>
      </c>
      <c r="V35" s="39">
        <f t="shared" si="18"/>
        <v>0</v>
      </c>
      <c r="W35" s="39">
        <f t="shared" si="9"/>
        <v>0</v>
      </c>
      <c r="X35" s="39">
        <f t="shared" si="10"/>
        <v>0</v>
      </c>
      <c r="Y35" s="39">
        <f>Товары!BK35</f>
        <v>0</v>
      </c>
      <c r="Z35" s="39">
        <f>Товары!Q35</f>
        <v>0</v>
      </c>
      <c r="AA35" s="41">
        <f>Товары!S35</f>
        <v>0</v>
      </c>
    </row>
    <row r="36" spans="1:27" s="38" customFormat="1" ht="16.5" customHeight="1" x14ac:dyDescent="0.2">
      <c r="A36" s="39">
        <v>34</v>
      </c>
      <c r="B36" s="40">
        <f>Товары!A36</f>
        <v>0</v>
      </c>
      <c r="C36" s="129">
        <f>Товары!B36</f>
        <v>0</v>
      </c>
      <c r="D36" s="130">
        <f>Товары!D36</f>
        <v>0</v>
      </c>
      <c r="E36" s="131">
        <f>Товары!C36</f>
        <v>0</v>
      </c>
      <c r="F36" s="129">
        <f>Товары!E36</f>
        <v>0</v>
      </c>
      <c r="G36" s="42">
        <f>IF(Товары!F36="",0,Товары!F36)</f>
        <v>0</v>
      </c>
      <c r="H36" s="129">
        <f>Товары!H36</f>
        <v>0</v>
      </c>
      <c r="I36" s="43">
        <f t="shared" si="0"/>
        <v>0</v>
      </c>
      <c r="J36" s="112">
        <f t="shared" si="11"/>
        <v>0</v>
      </c>
      <c r="K36" s="41">
        <f t="shared" si="19"/>
        <v>1.25</v>
      </c>
      <c r="L36" s="44">
        <f t="shared" si="12"/>
        <v>0</v>
      </c>
      <c r="M36" s="44">
        <f t="shared" si="13"/>
        <v>0</v>
      </c>
      <c r="N36" s="45" t="s">
        <v>9</v>
      </c>
      <c r="O36" s="44">
        <f t="shared" si="14"/>
        <v>0</v>
      </c>
      <c r="P36" s="44">
        <f t="shared" si="15"/>
        <v>0</v>
      </c>
      <c r="Q36" s="46">
        <f t="shared" si="4"/>
        <v>0</v>
      </c>
      <c r="R36" s="47">
        <f t="shared" si="16"/>
        <v>0</v>
      </c>
      <c r="S36" s="44">
        <f t="shared" si="17"/>
        <v>0</v>
      </c>
      <c r="T36" s="48">
        <f t="shared" si="7"/>
        <v>0</v>
      </c>
      <c r="U36" s="49">
        <f t="shared" si="8"/>
        <v>0</v>
      </c>
      <c r="V36" s="39">
        <f t="shared" si="18"/>
        <v>0</v>
      </c>
      <c r="W36" s="39">
        <f t="shared" si="9"/>
        <v>0</v>
      </c>
      <c r="X36" s="39">
        <f t="shared" si="10"/>
        <v>0</v>
      </c>
      <c r="Y36" s="39">
        <f>Товары!BK36</f>
        <v>0</v>
      </c>
      <c r="Z36" s="39">
        <f>Товары!Q36</f>
        <v>0</v>
      </c>
      <c r="AA36" s="41">
        <f>Товары!S36</f>
        <v>0</v>
      </c>
    </row>
    <row r="37" spans="1:27" s="38" customFormat="1" ht="16.5" customHeight="1" x14ac:dyDescent="0.2">
      <c r="A37" s="39">
        <v>35</v>
      </c>
      <c r="B37" s="40">
        <f>Товары!A37</f>
        <v>0</v>
      </c>
      <c r="C37" s="129">
        <f>Товары!B37</f>
        <v>0</v>
      </c>
      <c r="D37" s="130">
        <f>Товары!D37</f>
        <v>0</v>
      </c>
      <c r="E37" s="131">
        <f>Товары!C37</f>
        <v>0</v>
      </c>
      <c r="F37" s="129">
        <f>Товары!E37</f>
        <v>0</v>
      </c>
      <c r="G37" s="42">
        <f>IF(Товары!F37="",0,Товары!F37)</f>
        <v>0</v>
      </c>
      <c r="H37" s="129">
        <f>Товары!H37</f>
        <v>0</v>
      </c>
      <c r="I37" s="43">
        <f t="shared" si="0"/>
        <v>0</v>
      </c>
      <c r="J37" s="112">
        <f t="shared" si="11"/>
        <v>0</v>
      </c>
      <c r="K37" s="41">
        <f t="shared" si="19"/>
        <v>1.25</v>
      </c>
      <c r="L37" s="44">
        <f t="shared" si="12"/>
        <v>0</v>
      </c>
      <c r="M37" s="44">
        <f t="shared" si="13"/>
        <v>0</v>
      </c>
      <c r="N37" s="45" t="s">
        <v>9</v>
      </c>
      <c r="O37" s="44">
        <f t="shared" si="14"/>
        <v>0</v>
      </c>
      <c r="P37" s="44">
        <f t="shared" si="15"/>
        <v>0</v>
      </c>
      <c r="Q37" s="46">
        <f t="shared" si="4"/>
        <v>0</v>
      </c>
      <c r="R37" s="47">
        <f t="shared" si="16"/>
        <v>0</v>
      </c>
      <c r="S37" s="44">
        <f t="shared" si="17"/>
        <v>0</v>
      </c>
      <c r="T37" s="48">
        <f t="shared" si="7"/>
        <v>0</v>
      </c>
      <c r="U37" s="49">
        <f t="shared" si="8"/>
        <v>0</v>
      </c>
      <c r="V37" s="39">
        <f t="shared" si="18"/>
        <v>0</v>
      </c>
      <c r="W37" s="39">
        <f t="shared" si="9"/>
        <v>0</v>
      </c>
      <c r="X37" s="39">
        <f t="shared" si="10"/>
        <v>0</v>
      </c>
      <c r="Y37" s="39">
        <f>Товары!BK37</f>
        <v>0</v>
      </c>
      <c r="Z37" s="39">
        <f>Товары!Q37</f>
        <v>0</v>
      </c>
      <c r="AA37" s="41">
        <f>Товары!S37</f>
        <v>0</v>
      </c>
    </row>
    <row r="38" spans="1:27" s="38" customFormat="1" ht="16.5" customHeight="1" x14ac:dyDescent="0.2">
      <c r="A38" s="39">
        <v>36</v>
      </c>
      <c r="B38" s="40">
        <f>Товары!A38</f>
        <v>0</v>
      </c>
      <c r="C38" s="129">
        <f>Товары!B38</f>
        <v>0</v>
      </c>
      <c r="D38" s="130">
        <f>Товары!D38</f>
        <v>0</v>
      </c>
      <c r="E38" s="131">
        <f>Товары!C38</f>
        <v>0</v>
      </c>
      <c r="F38" s="129">
        <f>Товары!E38</f>
        <v>0</v>
      </c>
      <c r="G38" s="42">
        <f>IF(Товары!F38="",0,Товары!F38)</f>
        <v>0</v>
      </c>
      <c r="H38" s="129">
        <f>Товары!H38</f>
        <v>0</v>
      </c>
      <c r="I38" s="43">
        <f t="shared" si="0"/>
        <v>0</v>
      </c>
      <c r="J38" s="112">
        <f t="shared" si="11"/>
        <v>0</v>
      </c>
      <c r="K38" s="41">
        <f t="shared" si="19"/>
        <v>1.25</v>
      </c>
      <c r="L38" s="44">
        <f t="shared" si="12"/>
        <v>0</v>
      </c>
      <c r="M38" s="44">
        <f t="shared" si="13"/>
        <v>0</v>
      </c>
      <c r="N38" s="45" t="s">
        <v>9</v>
      </c>
      <c r="O38" s="44">
        <f t="shared" si="14"/>
        <v>0</v>
      </c>
      <c r="P38" s="44">
        <f t="shared" si="15"/>
        <v>0</v>
      </c>
      <c r="Q38" s="46">
        <f t="shared" si="4"/>
        <v>0</v>
      </c>
      <c r="R38" s="47">
        <f t="shared" si="16"/>
        <v>0</v>
      </c>
      <c r="S38" s="44">
        <f t="shared" si="17"/>
        <v>0</v>
      </c>
      <c r="T38" s="48">
        <f t="shared" si="7"/>
        <v>0</v>
      </c>
      <c r="U38" s="49">
        <f t="shared" si="8"/>
        <v>0</v>
      </c>
      <c r="V38" s="39">
        <f t="shared" si="18"/>
        <v>0</v>
      </c>
      <c r="W38" s="39">
        <f t="shared" si="9"/>
        <v>0</v>
      </c>
      <c r="X38" s="39">
        <f t="shared" si="10"/>
        <v>0</v>
      </c>
      <c r="Y38" s="39">
        <f>Товары!BK38</f>
        <v>0</v>
      </c>
      <c r="Z38" s="39">
        <f>Товары!Q38</f>
        <v>0</v>
      </c>
      <c r="AA38" s="41">
        <f>Товары!S38</f>
        <v>0</v>
      </c>
    </row>
    <row r="39" spans="1:27" s="38" customFormat="1" ht="16.5" customHeight="1" x14ac:dyDescent="0.2">
      <c r="A39" s="39">
        <v>37</v>
      </c>
      <c r="B39" s="40">
        <f>Товары!A39</f>
        <v>0</v>
      </c>
      <c r="C39" s="129">
        <f>Товары!B39</f>
        <v>0</v>
      </c>
      <c r="D39" s="130">
        <f>Товары!D39</f>
        <v>0</v>
      </c>
      <c r="E39" s="131">
        <f>Товары!C39</f>
        <v>0</v>
      </c>
      <c r="F39" s="129">
        <f>Товары!E39</f>
        <v>0</v>
      </c>
      <c r="G39" s="42">
        <f>IF(Товары!F39="",0,Товары!F39)</f>
        <v>0</v>
      </c>
      <c r="H39" s="129">
        <f>Товары!H39</f>
        <v>0</v>
      </c>
      <c r="I39" s="43">
        <f t="shared" si="0"/>
        <v>0</v>
      </c>
      <c r="J39" s="112">
        <f t="shared" si="11"/>
        <v>0</v>
      </c>
      <c r="K39" s="41">
        <f t="shared" si="19"/>
        <v>1.25</v>
      </c>
      <c r="L39" s="44">
        <f t="shared" si="12"/>
        <v>0</v>
      </c>
      <c r="M39" s="44">
        <f t="shared" si="13"/>
        <v>0</v>
      </c>
      <c r="N39" s="45" t="s">
        <v>9</v>
      </c>
      <c r="O39" s="44">
        <f t="shared" si="14"/>
        <v>0</v>
      </c>
      <c r="P39" s="44">
        <f t="shared" si="15"/>
        <v>0</v>
      </c>
      <c r="Q39" s="46">
        <f t="shared" si="4"/>
        <v>0</v>
      </c>
      <c r="R39" s="47">
        <f t="shared" si="16"/>
        <v>0</v>
      </c>
      <c r="S39" s="44">
        <f t="shared" si="17"/>
        <v>0</v>
      </c>
      <c r="T39" s="48">
        <f t="shared" si="7"/>
        <v>0</v>
      </c>
      <c r="U39" s="49">
        <f t="shared" si="8"/>
        <v>0</v>
      </c>
      <c r="V39" s="39">
        <f t="shared" si="18"/>
        <v>0</v>
      </c>
      <c r="W39" s="39">
        <f t="shared" si="9"/>
        <v>0</v>
      </c>
      <c r="X39" s="39">
        <f t="shared" si="10"/>
        <v>0</v>
      </c>
      <c r="Y39" s="39">
        <f>Товары!BK39</f>
        <v>0</v>
      </c>
      <c r="Z39" s="39">
        <f>Товары!Q39</f>
        <v>0</v>
      </c>
      <c r="AA39" s="41">
        <f>Товары!S39</f>
        <v>0</v>
      </c>
    </row>
    <row r="40" spans="1:27" s="38" customFormat="1" ht="16.5" customHeight="1" x14ac:dyDescent="0.2">
      <c r="A40" s="39">
        <v>38</v>
      </c>
      <c r="B40" s="40">
        <f>Товары!A40</f>
        <v>0</v>
      </c>
      <c r="C40" s="129">
        <f>Товары!B40</f>
        <v>0</v>
      </c>
      <c r="D40" s="130">
        <f>Товары!D40</f>
        <v>0</v>
      </c>
      <c r="E40" s="131">
        <f>Товары!C40</f>
        <v>0</v>
      </c>
      <c r="F40" s="129">
        <f>Товары!E40</f>
        <v>0</v>
      </c>
      <c r="G40" s="42">
        <f>IF(Товары!F40="",0,Товары!F40)</f>
        <v>0</v>
      </c>
      <c r="H40" s="129">
        <f>Товары!H40</f>
        <v>0</v>
      </c>
      <c r="I40" s="43">
        <f t="shared" si="0"/>
        <v>0</v>
      </c>
      <c r="J40" s="112">
        <f t="shared" si="11"/>
        <v>0</v>
      </c>
      <c r="K40" s="41">
        <f t="shared" si="19"/>
        <v>1.25</v>
      </c>
      <c r="L40" s="44">
        <f t="shared" si="12"/>
        <v>0</v>
      </c>
      <c r="M40" s="44">
        <f t="shared" si="13"/>
        <v>0</v>
      </c>
      <c r="N40" s="45" t="s">
        <v>9</v>
      </c>
      <c r="O40" s="44">
        <f t="shared" si="14"/>
        <v>0</v>
      </c>
      <c r="P40" s="44">
        <f t="shared" si="15"/>
        <v>0</v>
      </c>
      <c r="Q40" s="46">
        <f t="shared" si="4"/>
        <v>0</v>
      </c>
      <c r="R40" s="47">
        <f t="shared" si="16"/>
        <v>0</v>
      </c>
      <c r="S40" s="44">
        <f t="shared" si="17"/>
        <v>0</v>
      </c>
      <c r="T40" s="48">
        <f t="shared" si="7"/>
        <v>0</v>
      </c>
      <c r="U40" s="49">
        <f t="shared" si="8"/>
        <v>0</v>
      </c>
      <c r="V40" s="39">
        <f t="shared" si="18"/>
        <v>0</v>
      </c>
      <c r="W40" s="39">
        <f t="shared" si="9"/>
        <v>0</v>
      </c>
      <c r="X40" s="39">
        <f t="shared" si="10"/>
        <v>0</v>
      </c>
      <c r="Y40" s="39">
        <f>Товары!BK40</f>
        <v>0</v>
      </c>
      <c r="Z40" s="39">
        <f>Товары!Q40</f>
        <v>0</v>
      </c>
      <c r="AA40" s="41">
        <f>Товары!S40</f>
        <v>0</v>
      </c>
    </row>
    <row r="41" spans="1:27" s="38" customFormat="1" ht="16.5" customHeight="1" x14ac:dyDescent="0.2">
      <c r="A41" s="39">
        <v>39</v>
      </c>
      <c r="B41" s="40">
        <f>Товары!A41</f>
        <v>0</v>
      </c>
      <c r="C41" s="129">
        <f>Товары!B41</f>
        <v>0</v>
      </c>
      <c r="D41" s="130">
        <f>Товары!D41</f>
        <v>0</v>
      </c>
      <c r="E41" s="131">
        <f>Товары!C41</f>
        <v>0</v>
      </c>
      <c r="F41" s="129">
        <f>Товары!E41</f>
        <v>0</v>
      </c>
      <c r="G41" s="42">
        <f>IF(Товары!F41="",0,Товары!F41)</f>
        <v>0</v>
      </c>
      <c r="H41" s="129">
        <f>Товары!H41</f>
        <v>0</v>
      </c>
      <c r="I41" s="43">
        <f t="shared" si="0"/>
        <v>0</v>
      </c>
      <c r="J41" s="112">
        <f t="shared" si="11"/>
        <v>0</v>
      </c>
      <c r="K41" s="41">
        <f t="shared" si="19"/>
        <v>1.25</v>
      </c>
      <c r="L41" s="44">
        <f t="shared" si="12"/>
        <v>0</v>
      </c>
      <c r="M41" s="44">
        <f t="shared" si="13"/>
        <v>0</v>
      </c>
      <c r="N41" s="45" t="s">
        <v>9</v>
      </c>
      <c r="O41" s="44">
        <f t="shared" si="14"/>
        <v>0</v>
      </c>
      <c r="P41" s="44">
        <f t="shared" si="15"/>
        <v>0</v>
      </c>
      <c r="Q41" s="46">
        <f t="shared" si="4"/>
        <v>0</v>
      </c>
      <c r="R41" s="47">
        <f t="shared" si="16"/>
        <v>0</v>
      </c>
      <c r="S41" s="44">
        <f t="shared" si="17"/>
        <v>0</v>
      </c>
      <c r="T41" s="48">
        <f t="shared" si="7"/>
        <v>0</v>
      </c>
      <c r="U41" s="49">
        <f t="shared" si="8"/>
        <v>0</v>
      </c>
      <c r="V41" s="39">
        <f t="shared" si="18"/>
        <v>0</v>
      </c>
      <c r="W41" s="39">
        <f t="shared" si="9"/>
        <v>0</v>
      </c>
      <c r="X41" s="39">
        <f t="shared" si="10"/>
        <v>0</v>
      </c>
      <c r="Y41" s="39">
        <f>Товары!BK41</f>
        <v>0</v>
      </c>
      <c r="Z41" s="39">
        <f>Товары!Q41</f>
        <v>0</v>
      </c>
      <c r="AA41" s="41">
        <f>Товары!S41</f>
        <v>0</v>
      </c>
    </row>
    <row r="42" spans="1:27" s="38" customFormat="1" ht="16.5" customHeight="1" x14ac:dyDescent="0.2">
      <c r="A42" s="39">
        <v>40</v>
      </c>
      <c r="B42" s="40">
        <f>Товары!A42</f>
        <v>0</v>
      </c>
      <c r="C42" s="129">
        <f>Товары!B42</f>
        <v>0</v>
      </c>
      <c r="D42" s="130">
        <f>Товары!D42</f>
        <v>0</v>
      </c>
      <c r="E42" s="131">
        <f>Товары!C42</f>
        <v>0</v>
      </c>
      <c r="F42" s="129">
        <f>Товары!E42</f>
        <v>0</v>
      </c>
      <c r="G42" s="42">
        <f>IF(Товары!F42="",0,Товары!F42)</f>
        <v>0</v>
      </c>
      <c r="H42" s="129">
        <f>Товары!H42</f>
        <v>0</v>
      </c>
      <c r="I42" s="43">
        <f t="shared" si="0"/>
        <v>0</v>
      </c>
      <c r="J42" s="112">
        <f t="shared" si="11"/>
        <v>0</v>
      </c>
      <c r="K42" s="41">
        <f t="shared" si="19"/>
        <v>1.25</v>
      </c>
      <c r="L42" s="44">
        <f t="shared" si="12"/>
        <v>0</v>
      </c>
      <c r="M42" s="44">
        <f t="shared" si="13"/>
        <v>0</v>
      </c>
      <c r="N42" s="45" t="s">
        <v>9</v>
      </c>
      <c r="O42" s="44">
        <f t="shared" si="14"/>
        <v>0</v>
      </c>
      <c r="P42" s="44">
        <f t="shared" si="15"/>
        <v>0</v>
      </c>
      <c r="Q42" s="46">
        <f t="shared" si="4"/>
        <v>0</v>
      </c>
      <c r="R42" s="47">
        <f t="shared" si="16"/>
        <v>0</v>
      </c>
      <c r="S42" s="44">
        <f t="shared" si="17"/>
        <v>0</v>
      </c>
      <c r="T42" s="48">
        <f t="shared" si="7"/>
        <v>0</v>
      </c>
      <c r="U42" s="49">
        <f t="shared" si="8"/>
        <v>0</v>
      </c>
      <c r="V42" s="39">
        <f t="shared" si="18"/>
        <v>0</v>
      </c>
      <c r="W42" s="39">
        <f t="shared" si="9"/>
        <v>0</v>
      </c>
      <c r="X42" s="39">
        <f t="shared" si="10"/>
        <v>0</v>
      </c>
      <c r="Y42" s="39">
        <f>Товары!BK42</f>
        <v>0</v>
      </c>
      <c r="Z42" s="39">
        <f>Товары!Q42</f>
        <v>0</v>
      </c>
      <c r="AA42" s="41">
        <f>Товары!S42</f>
        <v>0</v>
      </c>
    </row>
    <row r="43" spans="1:27" s="38" customFormat="1" ht="16.5" customHeight="1" x14ac:dyDescent="0.2">
      <c r="A43" s="39">
        <v>41</v>
      </c>
      <c r="B43" s="40">
        <f>Товары!A43</f>
        <v>0</v>
      </c>
      <c r="C43" s="129">
        <f>Товары!B43</f>
        <v>0</v>
      </c>
      <c r="D43" s="130">
        <f>Товары!D43</f>
        <v>0</v>
      </c>
      <c r="E43" s="131">
        <f>Товары!C43</f>
        <v>0</v>
      </c>
      <c r="F43" s="129">
        <f>Товары!E43</f>
        <v>0</v>
      </c>
      <c r="G43" s="42">
        <f>IF(Товары!F43="",0,Товары!F43)</f>
        <v>0</v>
      </c>
      <c r="H43" s="129">
        <f>Товары!H43</f>
        <v>0</v>
      </c>
      <c r="I43" s="43">
        <f t="shared" si="0"/>
        <v>0</v>
      </c>
      <c r="J43" s="112">
        <f t="shared" si="11"/>
        <v>0</v>
      </c>
      <c r="K43" s="41">
        <f t="shared" si="19"/>
        <v>1.25</v>
      </c>
      <c r="L43" s="44">
        <f t="shared" si="12"/>
        <v>0</v>
      </c>
      <c r="M43" s="44">
        <f t="shared" si="13"/>
        <v>0</v>
      </c>
      <c r="N43" s="45" t="s">
        <v>9</v>
      </c>
      <c r="O43" s="44">
        <f t="shared" si="14"/>
        <v>0</v>
      </c>
      <c r="P43" s="44">
        <f t="shared" si="15"/>
        <v>0</v>
      </c>
      <c r="Q43" s="46">
        <f t="shared" si="4"/>
        <v>0</v>
      </c>
      <c r="R43" s="47">
        <f t="shared" si="16"/>
        <v>0</v>
      </c>
      <c r="S43" s="44">
        <f t="shared" si="17"/>
        <v>0</v>
      </c>
      <c r="T43" s="48">
        <f t="shared" si="7"/>
        <v>0</v>
      </c>
      <c r="U43" s="49">
        <f t="shared" si="8"/>
        <v>0</v>
      </c>
      <c r="V43" s="39">
        <f t="shared" si="18"/>
        <v>0</v>
      </c>
      <c r="W43" s="39">
        <f t="shared" si="9"/>
        <v>0</v>
      </c>
      <c r="X43" s="39">
        <f t="shared" si="10"/>
        <v>0</v>
      </c>
      <c r="Y43" s="39">
        <f>Товары!BK43</f>
        <v>0</v>
      </c>
      <c r="Z43" s="39">
        <f>Товары!Q43</f>
        <v>0</v>
      </c>
      <c r="AA43" s="41">
        <f>Товары!S43</f>
        <v>0</v>
      </c>
    </row>
    <row r="44" spans="1:27" s="38" customFormat="1" ht="16.5" customHeight="1" x14ac:dyDescent="0.2">
      <c r="A44" s="39">
        <v>42</v>
      </c>
      <c r="B44" s="40">
        <f>Товары!A44</f>
        <v>0</v>
      </c>
      <c r="C44" s="129">
        <f>Товары!B44</f>
        <v>0</v>
      </c>
      <c r="D44" s="130">
        <f>Товары!D44</f>
        <v>0</v>
      </c>
      <c r="E44" s="131">
        <f>Товары!C44</f>
        <v>0</v>
      </c>
      <c r="F44" s="129">
        <f>Товары!E44</f>
        <v>0</v>
      </c>
      <c r="G44" s="42">
        <f>IF(Товары!F44="",0,Товары!F44)</f>
        <v>0</v>
      </c>
      <c r="H44" s="129">
        <f>Товары!H44</f>
        <v>0</v>
      </c>
      <c r="I44" s="43">
        <f t="shared" si="0"/>
        <v>0</v>
      </c>
      <c r="J44" s="112">
        <f t="shared" si="11"/>
        <v>0</v>
      </c>
      <c r="K44" s="41">
        <f t="shared" si="19"/>
        <v>1.25</v>
      </c>
      <c r="L44" s="44">
        <f t="shared" si="12"/>
        <v>0</v>
      </c>
      <c r="M44" s="44">
        <f t="shared" si="13"/>
        <v>0</v>
      </c>
      <c r="N44" s="45" t="s">
        <v>9</v>
      </c>
      <c r="O44" s="44">
        <f t="shared" si="14"/>
        <v>0</v>
      </c>
      <c r="P44" s="44">
        <f t="shared" si="15"/>
        <v>0</v>
      </c>
      <c r="Q44" s="46">
        <f t="shared" si="4"/>
        <v>0</v>
      </c>
      <c r="R44" s="47">
        <f t="shared" si="16"/>
        <v>0</v>
      </c>
      <c r="S44" s="44">
        <f t="shared" si="17"/>
        <v>0</v>
      </c>
      <c r="T44" s="48">
        <f t="shared" si="7"/>
        <v>0</v>
      </c>
      <c r="U44" s="49">
        <f t="shared" si="8"/>
        <v>0</v>
      </c>
      <c r="V44" s="39">
        <f t="shared" si="18"/>
        <v>0</v>
      </c>
      <c r="W44" s="39">
        <f t="shared" si="9"/>
        <v>0</v>
      </c>
      <c r="X44" s="39">
        <f t="shared" si="10"/>
        <v>0</v>
      </c>
      <c r="Y44" s="39">
        <f>Товары!BK44</f>
        <v>0</v>
      </c>
      <c r="Z44" s="39">
        <f>Товары!Q44</f>
        <v>0</v>
      </c>
      <c r="AA44" s="41">
        <f>Товары!S44</f>
        <v>0</v>
      </c>
    </row>
    <row r="45" spans="1:27" s="38" customFormat="1" ht="16.5" customHeight="1" x14ac:dyDescent="0.2">
      <c r="A45" s="39">
        <v>43</v>
      </c>
      <c r="B45" s="40">
        <f>Товары!A45</f>
        <v>0</v>
      </c>
      <c r="C45" s="129">
        <f>Товары!B45</f>
        <v>0</v>
      </c>
      <c r="D45" s="130">
        <f>Товары!D45</f>
        <v>0</v>
      </c>
      <c r="E45" s="131">
        <f>Товары!C45</f>
        <v>0</v>
      </c>
      <c r="F45" s="129">
        <f>Товары!E45</f>
        <v>0</v>
      </c>
      <c r="G45" s="42">
        <f>IF(Товары!F45="",0,Товары!F45)</f>
        <v>0</v>
      </c>
      <c r="H45" s="129">
        <f>Товары!H45</f>
        <v>0</v>
      </c>
      <c r="I45" s="43">
        <f t="shared" si="0"/>
        <v>0</v>
      </c>
      <c r="J45" s="112">
        <f t="shared" si="11"/>
        <v>0</v>
      </c>
      <c r="K45" s="41">
        <f t="shared" si="19"/>
        <v>1.25</v>
      </c>
      <c r="L45" s="44">
        <f t="shared" si="12"/>
        <v>0</v>
      </c>
      <c r="M45" s="44">
        <f t="shared" si="13"/>
        <v>0</v>
      </c>
      <c r="N45" s="45" t="s">
        <v>9</v>
      </c>
      <c r="O45" s="44">
        <f t="shared" si="14"/>
        <v>0</v>
      </c>
      <c r="P45" s="44">
        <f t="shared" si="15"/>
        <v>0</v>
      </c>
      <c r="Q45" s="46">
        <f t="shared" si="4"/>
        <v>0</v>
      </c>
      <c r="R45" s="47">
        <f t="shared" si="16"/>
        <v>0</v>
      </c>
      <c r="S45" s="44">
        <f t="shared" si="17"/>
        <v>0</v>
      </c>
      <c r="T45" s="48">
        <f t="shared" si="7"/>
        <v>0</v>
      </c>
      <c r="U45" s="49">
        <f t="shared" si="8"/>
        <v>0</v>
      </c>
      <c r="V45" s="39">
        <f t="shared" si="18"/>
        <v>0</v>
      </c>
      <c r="W45" s="39">
        <f t="shared" si="9"/>
        <v>0</v>
      </c>
      <c r="X45" s="39">
        <f t="shared" si="10"/>
        <v>0</v>
      </c>
      <c r="Y45" s="39">
        <f>Товары!BK45</f>
        <v>0</v>
      </c>
      <c r="Z45" s="39">
        <f>Товары!Q45</f>
        <v>0</v>
      </c>
      <c r="AA45" s="41">
        <f>Товары!S45</f>
        <v>0</v>
      </c>
    </row>
    <row r="46" spans="1:27" s="38" customFormat="1" ht="16.5" customHeight="1" x14ac:dyDescent="0.2">
      <c r="A46" s="39">
        <v>44</v>
      </c>
      <c r="B46" s="40">
        <f>Товары!A46</f>
        <v>0</v>
      </c>
      <c r="C46" s="129">
        <f>Товары!B46</f>
        <v>0</v>
      </c>
      <c r="D46" s="130">
        <f>Товары!D46</f>
        <v>0</v>
      </c>
      <c r="E46" s="131">
        <f>Товары!C46</f>
        <v>0</v>
      </c>
      <c r="F46" s="129">
        <f>Товары!E46</f>
        <v>0</v>
      </c>
      <c r="G46" s="42">
        <f>IF(Товары!F46="",0,Товары!F46)</f>
        <v>0</v>
      </c>
      <c r="H46" s="129">
        <f>Товары!H46</f>
        <v>0</v>
      </c>
      <c r="I46" s="43">
        <f t="shared" si="0"/>
        <v>0</v>
      </c>
      <c r="J46" s="112">
        <f t="shared" si="11"/>
        <v>0</v>
      </c>
      <c r="K46" s="41">
        <f t="shared" si="19"/>
        <v>1.25</v>
      </c>
      <c r="L46" s="44">
        <f t="shared" si="12"/>
        <v>0</v>
      </c>
      <c r="M46" s="44">
        <f t="shared" si="13"/>
        <v>0</v>
      </c>
      <c r="N46" s="45" t="s">
        <v>9</v>
      </c>
      <c r="O46" s="44">
        <f t="shared" si="14"/>
        <v>0</v>
      </c>
      <c r="P46" s="44">
        <f t="shared" si="15"/>
        <v>0</v>
      </c>
      <c r="Q46" s="46">
        <f t="shared" si="4"/>
        <v>0</v>
      </c>
      <c r="R46" s="47">
        <f t="shared" si="16"/>
        <v>0</v>
      </c>
      <c r="S46" s="44">
        <f t="shared" si="17"/>
        <v>0</v>
      </c>
      <c r="T46" s="48">
        <f t="shared" si="7"/>
        <v>0</v>
      </c>
      <c r="U46" s="49">
        <f t="shared" si="8"/>
        <v>0</v>
      </c>
      <c r="V46" s="39">
        <f t="shared" si="18"/>
        <v>0</v>
      </c>
      <c r="W46" s="39">
        <f t="shared" si="9"/>
        <v>0</v>
      </c>
      <c r="X46" s="39">
        <f t="shared" si="10"/>
        <v>0</v>
      </c>
      <c r="Y46" s="39">
        <f>Товары!BK46</f>
        <v>0</v>
      </c>
      <c r="Z46" s="39">
        <f>Товары!Q46</f>
        <v>0</v>
      </c>
      <c r="AA46" s="41">
        <f>Товары!S46</f>
        <v>0</v>
      </c>
    </row>
    <row r="47" spans="1:27" s="38" customFormat="1" ht="16.5" customHeight="1" x14ac:dyDescent="0.2">
      <c r="A47" s="39">
        <v>45</v>
      </c>
      <c r="B47" s="40">
        <f>Товары!A47</f>
        <v>0</v>
      </c>
      <c r="C47" s="129">
        <f>Товары!B47</f>
        <v>0</v>
      </c>
      <c r="D47" s="130">
        <f>Товары!D47</f>
        <v>0</v>
      </c>
      <c r="E47" s="131">
        <f>Товары!C47</f>
        <v>0</v>
      </c>
      <c r="F47" s="129">
        <f>Товары!E47</f>
        <v>0</v>
      </c>
      <c r="G47" s="42">
        <f>IF(Товары!F47="",0,Товары!F47)</f>
        <v>0</v>
      </c>
      <c r="H47" s="129">
        <f>Товары!H47</f>
        <v>0</v>
      </c>
      <c r="I47" s="43">
        <f t="shared" si="0"/>
        <v>0</v>
      </c>
      <c r="J47" s="112">
        <f t="shared" si="11"/>
        <v>0</v>
      </c>
      <c r="K47" s="41">
        <f t="shared" si="19"/>
        <v>1.25</v>
      </c>
      <c r="L47" s="44">
        <f t="shared" si="12"/>
        <v>0</v>
      </c>
      <c r="M47" s="44">
        <f t="shared" si="13"/>
        <v>0</v>
      </c>
      <c r="N47" s="45" t="s">
        <v>9</v>
      </c>
      <c r="O47" s="44">
        <f t="shared" si="14"/>
        <v>0</v>
      </c>
      <c r="P47" s="44">
        <f t="shared" si="15"/>
        <v>0</v>
      </c>
      <c r="Q47" s="46">
        <f t="shared" si="4"/>
        <v>0</v>
      </c>
      <c r="R47" s="47">
        <f t="shared" si="16"/>
        <v>0</v>
      </c>
      <c r="S47" s="44">
        <f t="shared" si="17"/>
        <v>0</v>
      </c>
      <c r="T47" s="48">
        <f t="shared" si="7"/>
        <v>0</v>
      </c>
      <c r="U47" s="49">
        <f t="shared" si="8"/>
        <v>0</v>
      </c>
      <c r="V47" s="39">
        <f t="shared" si="18"/>
        <v>0</v>
      </c>
      <c r="W47" s="39">
        <f t="shared" si="9"/>
        <v>0</v>
      </c>
      <c r="X47" s="39">
        <f t="shared" si="10"/>
        <v>0</v>
      </c>
      <c r="Y47" s="39">
        <f>Товары!BK47</f>
        <v>0</v>
      </c>
      <c r="Z47" s="39">
        <f>Товары!Q47</f>
        <v>0</v>
      </c>
      <c r="AA47" s="41">
        <f>Товары!S47</f>
        <v>0</v>
      </c>
    </row>
    <row r="48" spans="1:27" s="38" customFormat="1" ht="16.5" customHeight="1" x14ac:dyDescent="0.2">
      <c r="A48" s="39">
        <v>46</v>
      </c>
      <c r="B48" s="40">
        <f>Товары!A48</f>
        <v>0</v>
      </c>
      <c r="C48" s="129">
        <f>Товары!B48</f>
        <v>0</v>
      </c>
      <c r="D48" s="130">
        <f>Товары!D48</f>
        <v>0</v>
      </c>
      <c r="E48" s="131">
        <f>Товары!C48</f>
        <v>0</v>
      </c>
      <c r="F48" s="129">
        <f>Товары!E48</f>
        <v>0</v>
      </c>
      <c r="G48" s="42">
        <f>IF(Товары!F48="",0,Товары!F48)</f>
        <v>0</v>
      </c>
      <c r="H48" s="129">
        <f>Товары!H48</f>
        <v>0</v>
      </c>
      <c r="I48" s="43">
        <f t="shared" si="0"/>
        <v>0</v>
      </c>
      <c r="J48" s="112">
        <f t="shared" si="11"/>
        <v>0</v>
      </c>
      <c r="K48" s="41">
        <f t="shared" si="19"/>
        <v>1.25</v>
      </c>
      <c r="L48" s="44">
        <f t="shared" si="12"/>
        <v>0</v>
      </c>
      <c r="M48" s="44">
        <f t="shared" si="13"/>
        <v>0</v>
      </c>
      <c r="N48" s="45" t="s">
        <v>9</v>
      </c>
      <c r="O48" s="44">
        <f t="shared" si="14"/>
        <v>0</v>
      </c>
      <c r="P48" s="44">
        <f t="shared" si="15"/>
        <v>0</v>
      </c>
      <c r="Q48" s="46">
        <f t="shared" si="4"/>
        <v>0</v>
      </c>
      <c r="R48" s="47">
        <f t="shared" si="16"/>
        <v>0</v>
      </c>
      <c r="S48" s="44">
        <f t="shared" si="17"/>
        <v>0</v>
      </c>
      <c r="T48" s="48">
        <f t="shared" si="7"/>
        <v>0</v>
      </c>
      <c r="U48" s="49">
        <f t="shared" si="8"/>
        <v>0</v>
      </c>
      <c r="V48" s="39">
        <f t="shared" si="18"/>
        <v>0</v>
      </c>
      <c r="W48" s="39">
        <f t="shared" si="9"/>
        <v>0</v>
      </c>
      <c r="X48" s="39">
        <f t="shared" si="10"/>
        <v>0</v>
      </c>
      <c r="Y48" s="39">
        <f>Товары!BK48</f>
        <v>0</v>
      </c>
      <c r="Z48" s="39">
        <f>Товары!Q48</f>
        <v>0</v>
      </c>
      <c r="AA48" s="41">
        <f>Товары!S48</f>
        <v>0</v>
      </c>
    </row>
    <row r="49" spans="1:27" s="38" customFormat="1" ht="16.5" customHeight="1" x14ac:dyDescent="0.2">
      <c r="A49" s="39">
        <v>47</v>
      </c>
      <c r="B49" s="40">
        <f>Товары!A49</f>
        <v>0</v>
      </c>
      <c r="C49" s="129">
        <f>Товары!B49</f>
        <v>0</v>
      </c>
      <c r="D49" s="130">
        <f>Товары!D49</f>
        <v>0</v>
      </c>
      <c r="E49" s="131">
        <f>Товары!C49</f>
        <v>0</v>
      </c>
      <c r="F49" s="129">
        <f>Товары!E49</f>
        <v>0</v>
      </c>
      <c r="G49" s="42">
        <f>IF(Товары!F49="",0,Товары!F49)</f>
        <v>0</v>
      </c>
      <c r="H49" s="129">
        <f>Товары!H49</f>
        <v>0</v>
      </c>
      <c r="I49" s="43">
        <f t="shared" si="0"/>
        <v>0</v>
      </c>
      <c r="J49" s="112">
        <f t="shared" si="11"/>
        <v>0</v>
      </c>
      <c r="K49" s="41">
        <f t="shared" si="19"/>
        <v>1.25</v>
      </c>
      <c r="L49" s="44">
        <f t="shared" si="12"/>
        <v>0</v>
      </c>
      <c r="M49" s="44">
        <f t="shared" si="13"/>
        <v>0</v>
      </c>
      <c r="N49" s="45" t="s">
        <v>9</v>
      </c>
      <c r="O49" s="44">
        <f t="shared" si="14"/>
        <v>0</v>
      </c>
      <c r="P49" s="44">
        <f t="shared" si="15"/>
        <v>0</v>
      </c>
      <c r="Q49" s="46">
        <f t="shared" si="4"/>
        <v>0</v>
      </c>
      <c r="R49" s="47">
        <f t="shared" si="16"/>
        <v>0</v>
      </c>
      <c r="S49" s="44">
        <f t="shared" si="17"/>
        <v>0</v>
      </c>
      <c r="T49" s="48">
        <f t="shared" si="7"/>
        <v>0</v>
      </c>
      <c r="U49" s="49">
        <f t="shared" si="8"/>
        <v>0</v>
      </c>
      <c r="V49" s="39">
        <f t="shared" si="18"/>
        <v>0</v>
      </c>
      <c r="W49" s="39">
        <f t="shared" si="9"/>
        <v>0</v>
      </c>
      <c r="X49" s="39">
        <f t="shared" si="10"/>
        <v>0</v>
      </c>
      <c r="Y49" s="39">
        <f>Товары!BK49</f>
        <v>0</v>
      </c>
      <c r="Z49" s="39">
        <f>Товары!Q49</f>
        <v>0</v>
      </c>
      <c r="AA49" s="41">
        <f>Товары!S49</f>
        <v>0</v>
      </c>
    </row>
    <row r="50" spans="1:27" s="38" customFormat="1" ht="16.5" customHeight="1" x14ac:dyDescent="0.2">
      <c r="A50" s="39">
        <v>48</v>
      </c>
      <c r="B50" s="40">
        <f>Товары!A50</f>
        <v>0</v>
      </c>
      <c r="C50" s="129">
        <f>Товары!B50</f>
        <v>0</v>
      </c>
      <c r="D50" s="130">
        <f>Товары!D50</f>
        <v>0</v>
      </c>
      <c r="E50" s="131">
        <f>Товары!C50</f>
        <v>0</v>
      </c>
      <c r="F50" s="129">
        <f>Товары!E50</f>
        <v>0</v>
      </c>
      <c r="G50" s="42">
        <f>IF(Товары!F50="",0,Товары!F50)</f>
        <v>0</v>
      </c>
      <c r="H50" s="129">
        <f>Товары!H50</f>
        <v>0</v>
      </c>
      <c r="I50" s="43">
        <f t="shared" si="0"/>
        <v>0</v>
      </c>
      <c r="J50" s="112">
        <f t="shared" si="11"/>
        <v>0</v>
      </c>
      <c r="K50" s="41">
        <f t="shared" si="19"/>
        <v>1.25</v>
      </c>
      <c r="L50" s="44">
        <f t="shared" si="12"/>
        <v>0</v>
      </c>
      <c r="M50" s="44">
        <f t="shared" si="13"/>
        <v>0</v>
      </c>
      <c r="N50" s="45" t="s">
        <v>9</v>
      </c>
      <c r="O50" s="44">
        <f t="shared" si="14"/>
        <v>0</v>
      </c>
      <c r="P50" s="44">
        <f t="shared" si="15"/>
        <v>0</v>
      </c>
      <c r="Q50" s="46">
        <f t="shared" si="4"/>
        <v>0</v>
      </c>
      <c r="R50" s="47">
        <f t="shared" si="16"/>
        <v>0</v>
      </c>
      <c r="S50" s="44">
        <f t="shared" si="17"/>
        <v>0</v>
      </c>
      <c r="T50" s="48">
        <f t="shared" si="7"/>
        <v>0</v>
      </c>
      <c r="U50" s="49">
        <f t="shared" si="8"/>
        <v>0</v>
      </c>
      <c r="V50" s="39">
        <f t="shared" si="18"/>
        <v>0</v>
      </c>
      <c r="W50" s="39">
        <f t="shared" si="9"/>
        <v>0</v>
      </c>
      <c r="X50" s="39">
        <f t="shared" si="10"/>
        <v>0</v>
      </c>
      <c r="Y50" s="39">
        <f>Товары!BK50</f>
        <v>0</v>
      </c>
      <c r="Z50" s="39">
        <f>Товары!Q50</f>
        <v>0</v>
      </c>
      <c r="AA50" s="41">
        <f>Товары!S50</f>
        <v>0</v>
      </c>
    </row>
    <row r="51" spans="1:27" s="38" customFormat="1" ht="16.5" customHeight="1" x14ac:dyDescent="0.2">
      <c r="A51" s="39">
        <v>49</v>
      </c>
      <c r="B51" s="40">
        <f>Товары!A51</f>
        <v>0</v>
      </c>
      <c r="C51" s="129">
        <f>Товары!B51</f>
        <v>0</v>
      </c>
      <c r="D51" s="130">
        <f>Товары!D51</f>
        <v>0</v>
      </c>
      <c r="E51" s="131">
        <f>Товары!C51</f>
        <v>0</v>
      </c>
      <c r="F51" s="129">
        <f>Товары!E51</f>
        <v>0</v>
      </c>
      <c r="G51" s="42">
        <f>IF(Товары!F51="",0,Товары!F51)</f>
        <v>0</v>
      </c>
      <c r="H51" s="129">
        <f>Товары!H51</f>
        <v>0</v>
      </c>
      <c r="I51" s="43">
        <f t="shared" si="0"/>
        <v>0</v>
      </c>
      <c r="J51" s="112">
        <f t="shared" si="11"/>
        <v>0</v>
      </c>
      <c r="K51" s="41">
        <f t="shared" si="19"/>
        <v>1.25</v>
      </c>
      <c r="L51" s="44">
        <f t="shared" si="12"/>
        <v>0</v>
      </c>
      <c r="M51" s="44">
        <f t="shared" si="13"/>
        <v>0</v>
      </c>
      <c r="N51" s="45" t="s">
        <v>9</v>
      </c>
      <c r="O51" s="44">
        <f t="shared" si="14"/>
        <v>0</v>
      </c>
      <c r="P51" s="44">
        <f t="shared" si="15"/>
        <v>0</v>
      </c>
      <c r="Q51" s="46">
        <f t="shared" si="4"/>
        <v>0</v>
      </c>
      <c r="R51" s="47">
        <f t="shared" si="16"/>
        <v>0</v>
      </c>
      <c r="S51" s="44">
        <f t="shared" si="17"/>
        <v>0</v>
      </c>
      <c r="T51" s="48">
        <f t="shared" si="7"/>
        <v>0</v>
      </c>
      <c r="U51" s="49">
        <f t="shared" si="8"/>
        <v>0</v>
      </c>
      <c r="V51" s="39">
        <f t="shared" si="18"/>
        <v>0</v>
      </c>
      <c r="W51" s="39">
        <f t="shared" si="9"/>
        <v>0</v>
      </c>
      <c r="X51" s="39">
        <f t="shared" si="10"/>
        <v>0</v>
      </c>
      <c r="Y51" s="39">
        <f>Товары!BK51</f>
        <v>0</v>
      </c>
      <c r="Z51" s="39">
        <f>Товары!Q51</f>
        <v>0</v>
      </c>
      <c r="AA51" s="41">
        <f>Товары!S51</f>
        <v>0</v>
      </c>
    </row>
    <row r="52" spans="1:27" s="38" customFormat="1" ht="16.5" customHeight="1" x14ac:dyDescent="0.2">
      <c r="A52" s="39">
        <v>50</v>
      </c>
      <c r="B52" s="40">
        <f>Товары!A52</f>
        <v>0</v>
      </c>
      <c r="C52" s="129">
        <f>Товары!B52</f>
        <v>0</v>
      </c>
      <c r="D52" s="130">
        <f>Товары!D52</f>
        <v>0</v>
      </c>
      <c r="E52" s="131">
        <f>Товары!C52</f>
        <v>0</v>
      </c>
      <c r="F52" s="129">
        <f>Товары!E52</f>
        <v>0</v>
      </c>
      <c r="G52" s="42">
        <f>IF(Товары!F52="",0,Товары!F52)</f>
        <v>0</v>
      </c>
      <c r="H52" s="129">
        <f>Товары!H52</f>
        <v>0</v>
      </c>
      <c r="I52" s="43">
        <f t="shared" si="0"/>
        <v>0</v>
      </c>
      <c r="J52" s="112">
        <f t="shared" si="11"/>
        <v>0</v>
      </c>
      <c r="K52" s="41">
        <f t="shared" si="19"/>
        <v>1.25</v>
      </c>
      <c r="L52" s="44">
        <f t="shared" si="12"/>
        <v>0</v>
      </c>
      <c r="M52" s="44">
        <f t="shared" si="13"/>
        <v>0</v>
      </c>
      <c r="N52" s="45" t="s">
        <v>9</v>
      </c>
      <c r="O52" s="44">
        <f t="shared" si="14"/>
        <v>0</v>
      </c>
      <c r="P52" s="44">
        <f t="shared" si="15"/>
        <v>0</v>
      </c>
      <c r="Q52" s="46">
        <f t="shared" si="4"/>
        <v>0</v>
      </c>
      <c r="R52" s="47">
        <f t="shared" si="16"/>
        <v>0</v>
      </c>
      <c r="S52" s="44">
        <f t="shared" si="17"/>
        <v>0</v>
      </c>
      <c r="T52" s="48">
        <f t="shared" si="7"/>
        <v>0</v>
      </c>
      <c r="U52" s="49">
        <f t="shared" si="8"/>
        <v>0</v>
      </c>
      <c r="V52" s="39">
        <f t="shared" si="18"/>
        <v>0</v>
      </c>
      <c r="W52" s="39">
        <f t="shared" si="9"/>
        <v>0</v>
      </c>
      <c r="X52" s="39">
        <f t="shared" si="10"/>
        <v>0</v>
      </c>
      <c r="Y52" s="39">
        <f>Товары!BK52</f>
        <v>0</v>
      </c>
      <c r="Z52" s="39">
        <f>Товары!Q52</f>
        <v>0</v>
      </c>
      <c r="AA52" s="41">
        <f>Товары!S52</f>
        <v>0</v>
      </c>
    </row>
    <row r="53" spans="1:27" s="38" customFormat="1" ht="16.5" customHeight="1" x14ac:dyDescent="0.2">
      <c r="A53" s="39">
        <v>51</v>
      </c>
      <c r="B53" s="40">
        <f>Товары!A53</f>
        <v>0</v>
      </c>
      <c r="C53" s="129">
        <f>Товары!B53</f>
        <v>0</v>
      </c>
      <c r="D53" s="130">
        <f>Товары!D53</f>
        <v>0</v>
      </c>
      <c r="E53" s="131">
        <f>Товары!C53</f>
        <v>0</v>
      </c>
      <c r="F53" s="129">
        <f>Товары!E53</f>
        <v>0</v>
      </c>
      <c r="G53" s="42">
        <f>IF(Товары!F53="",0,Товары!F53)</f>
        <v>0</v>
      </c>
      <c r="H53" s="129">
        <f>Товары!H53</f>
        <v>0</v>
      </c>
      <c r="I53" s="43">
        <f t="shared" si="0"/>
        <v>0</v>
      </c>
      <c r="J53" s="112">
        <f t="shared" si="11"/>
        <v>0</v>
      </c>
      <c r="K53" s="41">
        <f t="shared" si="19"/>
        <v>1.25</v>
      </c>
      <c r="L53" s="44">
        <f t="shared" si="12"/>
        <v>0</v>
      </c>
      <c r="M53" s="44">
        <f t="shared" si="13"/>
        <v>0</v>
      </c>
      <c r="N53" s="45" t="s">
        <v>9</v>
      </c>
      <c r="O53" s="44">
        <f t="shared" si="14"/>
        <v>0</v>
      </c>
      <c r="P53" s="44">
        <f t="shared" si="15"/>
        <v>0</v>
      </c>
      <c r="Q53" s="46">
        <f t="shared" si="4"/>
        <v>0</v>
      </c>
      <c r="R53" s="47">
        <f t="shared" si="16"/>
        <v>0</v>
      </c>
      <c r="S53" s="44">
        <f t="shared" si="17"/>
        <v>0</v>
      </c>
      <c r="T53" s="48">
        <f t="shared" si="7"/>
        <v>0</v>
      </c>
      <c r="U53" s="49">
        <f t="shared" si="8"/>
        <v>0</v>
      </c>
      <c r="V53" s="39">
        <f t="shared" si="18"/>
        <v>0</v>
      </c>
      <c r="W53" s="39">
        <f t="shared" si="9"/>
        <v>0</v>
      </c>
      <c r="X53" s="39">
        <f t="shared" si="10"/>
        <v>0</v>
      </c>
      <c r="Y53" s="39">
        <f>Товары!BK53</f>
        <v>0</v>
      </c>
      <c r="Z53" s="39">
        <f>Товары!Q53</f>
        <v>0</v>
      </c>
      <c r="AA53" s="41">
        <f>Товары!S53</f>
        <v>0</v>
      </c>
    </row>
    <row r="54" spans="1:27" s="38" customFormat="1" ht="16.5" customHeight="1" x14ac:dyDescent="0.2">
      <c r="A54" s="39">
        <v>52</v>
      </c>
      <c r="B54" s="40">
        <f>Товары!A54</f>
        <v>0</v>
      </c>
      <c r="C54" s="129">
        <f>Товары!B54</f>
        <v>0</v>
      </c>
      <c r="D54" s="130">
        <f>Товары!D54</f>
        <v>0</v>
      </c>
      <c r="E54" s="131">
        <f>Товары!C54</f>
        <v>0</v>
      </c>
      <c r="F54" s="129">
        <f>Товары!E54</f>
        <v>0</v>
      </c>
      <c r="G54" s="42">
        <f>IF(Товары!F54="",0,Товары!F54)</f>
        <v>0</v>
      </c>
      <c r="H54" s="129">
        <f>Товары!H54</f>
        <v>0</v>
      </c>
      <c r="I54" s="43">
        <f t="shared" si="0"/>
        <v>0</v>
      </c>
      <c r="J54" s="112">
        <f t="shared" si="11"/>
        <v>0</v>
      </c>
      <c r="K54" s="41">
        <f t="shared" si="19"/>
        <v>1.25</v>
      </c>
      <c r="L54" s="44">
        <f t="shared" si="12"/>
        <v>0</v>
      </c>
      <c r="M54" s="44">
        <f t="shared" si="13"/>
        <v>0</v>
      </c>
      <c r="N54" s="45" t="s">
        <v>9</v>
      </c>
      <c r="O54" s="44">
        <f t="shared" si="14"/>
        <v>0</v>
      </c>
      <c r="P54" s="44">
        <f t="shared" si="15"/>
        <v>0</v>
      </c>
      <c r="Q54" s="46">
        <f t="shared" si="4"/>
        <v>0</v>
      </c>
      <c r="R54" s="47">
        <f t="shared" si="16"/>
        <v>0</v>
      </c>
      <c r="S54" s="44">
        <f t="shared" si="17"/>
        <v>0</v>
      </c>
      <c r="T54" s="48">
        <f t="shared" si="7"/>
        <v>0</v>
      </c>
      <c r="U54" s="49">
        <f t="shared" si="8"/>
        <v>0</v>
      </c>
      <c r="V54" s="39">
        <f t="shared" si="18"/>
        <v>0</v>
      </c>
      <c r="W54" s="39">
        <f t="shared" si="9"/>
        <v>0</v>
      </c>
      <c r="X54" s="39">
        <f t="shared" si="10"/>
        <v>0</v>
      </c>
      <c r="Y54" s="39">
        <f>Товары!BK54</f>
        <v>0</v>
      </c>
      <c r="Z54" s="39">
        <f>Товары!Q54</f>
        <v>0</v>
      </c>
      <c r="AA54" s="41">
        <f>Товары!S54</f>
        <v>0</v>
      </c>
    </row>
    <row r="55" spans="1:27" s="38" customFormat="1" ht="16.5" customHeight="1" x14ac:dyDescent="0.2">
      <c r="A55" s="39">
        <v>53</v>
      </c>
      <c r="B55" s="40">
        <f>Товары!A55</f>
        <v>0</v>
      </c>
      <c r="C55" s="129">
        <f>Товары!B55</f>
        <v>0</v>
      </c>
      <c r="D55" s="130">
        <f>Товары!D55</f>
        <v>0</v>
      </c>
      <c r="E55" s="131">
        <f>Товары!C55</f>
        <v>0</v>
      </c>
      <c r="F55" s="129">
        <f>Товары!E55</f>
        <v>0</v>
      </c>
      <c r="G55" s="42">
        <f>IF(Товары!F55="",0,Товары!F55)</f>
        <v>0</v>
      </c>
      <c r="H55" s="129">
        <f>Товары!H55</f>
        <v>0</v>
      </c>
      <c r="I55" s="43">
        <f t="shared" si="0"/>
        <v>0</v>
      </c>
      <c r="J55" s="112">
        <f t="shared" si="11"/>
        <v>0</v>
      </c>
      <c r="K55" s="41">
        <f t="shared" si="19"/>
        <v>1.25</v>
      </c>
      <c r="L55" s="44">
        <f t="shared" si="12"/>
        <v>0</v>
      </c>
      <c r="M55" s="44">
        <f t="shared" si="13"/>
        <v>0</v>
      </c>
      <c r="N55" s="45" t="s">
        <v>9</v>
      </c>
      <c r="O55" s="44">
        <f t="shared" si="14"/>
        <v>0</v>
      </c>
      <c r="P55" s="44">
        <f t="shared" si="15"/>
        <v>0</v>
      </c>
      <c r="Q55" s="46">
        <f t="shared" si="4"/>
        <v>0</v>
      </c>
      <c r="R55" s="47">
        <f t="shared" si="16"/>
        <v>0</v>
      </c>
      <c r="S55" s="44">
        <f t="shared" si="17"/>
        <v>0</v>
      </c>
      <c r="T55" s="48">
        <f t="shared" si="7"/>
        <v>0</v>
      </c>
      <c r="U55" s="49">
        <f t="shared" si="8"/>
        <v>0</v>
      </c>
      <c r="V55" s="39">
        <f t="shared" si="18"/>
        <v>0</v>
      </c>
      <c r="W55" s="39">
        <f t="shared" si="9"/>
        <v>0</v>
      </c>
      <c r="X55" s="39">
        <f t="shared" si="10"/>
        <v>0</v>
      </c>
      <c r="Y55" s="39">
        <f>Товары!BK55</f>
        <v>0</v>
      </c>
      <c r="Z55" s="39">
        <f>Товары!Q55</f>
        <v>0</v>
      </c>
      <c r="AA55" s="41">
        <f>Товары!S55</f>
        <v>0</v>
      </c>
    </row>
    <row r="56" spans="1:27" s="38" customFormat="1" ht="16.5" customHeight="1" x14ac:dyDescent="0.2">
      <c r="A56" s="39">
        <v>54</v>
      </c>
      <c r="B56" s="40">
        <f>Товары!A56</f>
        <v>0</v>
      </c>
      <c r="C56" s="129">
        <f>Товары!B56</f>
        <v>0</v>
      </c>
      <c r="D56" s="130">
        <f>Товары!D56</f>
        <v>0</v>
      </c>
      <c r="E56" s="131">
        <f>Товары!C56</f>
        <v>0</v>
      </c>
      <c r="F56" s="129">
        <f>Товары!E56</f>
        <v>0</v>
      </c>
      <c r="G56" s="42">
        <f>IF(Товары!F56="",0,Товары!F56)</f>
        <v>0</v>
      </c>
      <c r="H56" s="129">
        <f>Товары!H56</f>
        <v>0</v>
      </c>
      <c r="I56" s="43">
        <f t="shared" si="0"/>
        <v>0</v>
      </c>
      <c r="J56" s="112">
        <f t="shared" si="11"/>
        <v>0</v>
      </c>
      <c r="K56" s="41">
        <f t="shared" si="19"/>
        <v>1.25</v>
      </c>
      <c r="L56" s="44">
        <f t="shared" si="12"/>
        <v>0</v>
      </c>
      <c r="M56" s="44">
        <f t="shared" si="13"/>
        <v>0</v>
      </c>
      <c r="N56" s="45" t="s">
        <v>9</v>
      </c>
      <c r="O56" s="44">
        <f t="shared" si="14"/>
        <v>0</v>
      </c>
      <c r="P56" s="44">
        <f t="shared" si="15"/>
        <v>0</v>
      </c>
      <c r="Q56" s="46">
        <f t="shared" si="4"/>
        <v>0</v>
      </c>
      <c r="R56" s="47">
        <f t="shared" si="16"/>
        <v>0</v>
      </c>
      <c r="S56" s="44">
        <f t="shared" si="17"/>
        <v>0</v>
      </c>
      <c r="T56" s="48">
        <f t="shared" si="7"/>
        <v>0</v>
      </c>
      <c r="U56" s="49">
        <f t="shared" si="8"/>
        <v>0</v>
      </c>
      <c r="V56" s="39">
        <f t="shared" si="18"/>
        <v>0</v>
      </c>
      <c r="W56" s="39">
        <f t="shared" si="9"/>
        <v>0</v>
      </c>
      <c r="X56" s="39">
        <f t="shared" si="10"/>
        <v>0</v>
      </c>
      <c r="Y56" s="39">
        <f>Товары!BK56</f>
        <v>0</v>
      </c>
      <c r="Z56" s="39">
        <f>Товары!Q56</f>
        <v>0</v>
      </c>
      <c r="AA56" s="41">
        <f>Товары!S56</f>
        <v>0</v>
      </c>
    </row>
    <row r="57" spans="1:27" s="38" customFormat="1" ht="16.5" customHeight="1" x14ac:dyDescent="0.2">
      <c r="A57" s="39">
        <v>55</v>
      </c>
      <c r="B57" s="40">
        <f>Товары!A57</f>
        <v>0</v>
      </c>
      <c r="C57" s="129">
        <f>Товары!B57</f>
        <v>0</v>
      </c>
      <c r="D57" s="130">
        <f>Товары!D57</f>
        <v>0</v>
      </c>
      <c r="E57" s="131">
        <f>Товары!C57</f>
        <v>0</v>
      </c>
      <c r="F57" s="129">
        <f>Товары!E57</f>
        <v>0</v>
      </c>
      <c r="G57" s="42">
        <f>IF(Товары!F57="",0,Товары!F57)</f>
        <v>0</v>
      </c>
      <c r="H57" s="129">
        <f>Товары!H57</f>
        <v>0</v>
      </c>
      <c r="I57" s="43">
        <f t="shared" si="0"/>
        <v>0</v>
      </c>
      <c r="J57" s="112">
        <f t="shared" si="11"/>
        <v>0</v>
      </c>
      <c r="K57" s="41">
        <f t="shared" si="19"/>
        <v>1.25</v>
      </c>
      <c r="L57" s="44">
        <f t="shared" si="12"/>
        <v>0</v>
      </c>
      <c r="M57" s="44">
        <f t="shared" si="13"/>
        <v>0</v>
      </c>
      <c r="N57" s="45" t="s">
        <v>9</v>
      </c>
      <c r="O57" s="44">
        <f t="shared" si="14"/>
        <v>0</v>
      </c>
      <c r="P57" s="44">
        <f t="shared" si="15"/>
        <v>0</v>
      </c>
      <c r="Q57" s="46">
        <f t="shared" si="4"/>
        <v>0</v>
      </c>
      <c r="R57" s="47">
        <f t="shared" si="16"/>
        <v>0</v>
      </c>
      <c r="S57" s="44">
        <f t="shared" si="17"/>
        <v>0</v>
      </c>
      <c r="T57" s="48">
        <f t="shared" si="7"/>
        <v>0</v>
      </c>
      <c r="U57" s="49">
        <f t="shared" si="8"/>
        <v>0</v>
      </c>
      <c r="V57" s="39">
        <f t="shared" si="18"/>
        <v>0</v>
      </c>
      <c r="W57" s="39">
        <f t="shared" si="9"/>
        <v>0</v>
      </c>
      <c r="X57" s="39">
        <f t="shared" si="10"/>
        <v>0</v>
      </c>
      <c r="Y57" s="39">
        <f>Товары!BK57</f>
        <v>0</v>
      </c>
      <c r="Z57" s="39">
        <f>Товары!Q57</f>
        <v>0</v>
      </c>
      <c r="AA57" s="41">
        <f>Товары!S57</f>
        <v>0</v>
      </c>
    </row>
    <row r="58" spans="1:27" s="38" customFormat="1" ht="16.5" customHeight="1" x14ac:dyDescent="0.2">
      <c r="A58" s="39">
        <v>56</v>
      </c>
      <c r="B58" s="40">
        <f>Товары!A58</f>
        <v>0</v>
      </c>
      <c r="C58" s="129">
        <f>Товары!B58</f>
        <v>0</v>
      </c>
      <c r="D58" s="130">
        <f>Товары!D58</f>
        <v>0</v>
      </c>
      <c r="E58" s="131">
        <f>Товары!C58</f>
        <v>0</v>
      </c>
      <c r="F58" s="129">
        <f>Товары!E58</f>
        <v>0</v>
      </c>
      <c r="G58" s="42">
        <f>IF(Товары!F58="",0,Товары!F58)</f>
        <v>0</v>
      </c>
      <c r="H58" s="129">
        <f>Товары!H58</f>
        <v>0</v>
      </c>
      <c r="I58" s="43">
        <f t="shared" si="0"/>
        <v>0</v>
      </c>
      <c r="J58" s="112">
        <f t="shared" si="11"/>
        <v>0</v>
      </c>
      <c r="K58" s="41">
        <f t="shared" si="19"/>
        <v>1.25</v>
      </c>
      <c r="L58" s="44">
        <f t="shared" si="12"/>
        <v>0</v>
      </c>
      <c r="M58" s="44">
        <f t="shared" si="13"/>
        <v>0</v>
      </c>
      <c r="N58" s="45" t="s">
        <v>9</v>
      </c>
      <c r="O58" s="44">
        <f t="shared" si="14"/>
        <v>0</v>
      </c>
      <c r="P58" s="44">
        <f t="shared" si="15"/>
        <v>0</v>
      </c>
      <c r="Q58" s="46">
        <f t="shared" si="4"/>
        <v>0</v>
      </c>
      <c r="R58" s="47">
        <f t="shared" si="16"/>
        <v>0</v>
      </c>
      <c r="S58" s="44">
        <f t="shared" si="17"/>
        <v>0</v>
      </c>
      <c r="T58" s="48">
        <f t="shared" si="7"/>
        <v>0</v>
      </c>
      <c r="U58" s="49">
        <f t="shared" si="8"/>
        <v>0</v>
      </c>
      <c r="V58" s="39">
        <f t="shared" si="18"/>
        <v>0</v>
      </c>
      <c r="W58" s="39">
        <f t="shared" si="9"/>
        <v>0</v>
      </c>
      <c r="X58" s="39">
        <f t="shared" si="10"/>
        <v>0</v>
      </c>
      <c r="Y58" s="39">
        <f>Товары!BK58</f>
        <v>0</v>
      </c>
      <c r="Z58" s="39">
        <f>Товары!Q58</f>
        <v>0</v>
      </c>
      <c r="AA58" s="41">
        <f>Товары!S58</f>
        <v>0</v>
      </c>
    </row>
    <row r="59" spans="1:27" s="38" customFormat="1" ht="16.5" customHeight="1" x14ac:dyDescent="0.2">
      <c r="A59" s="39">
        <v>57</v>
      </c>
      <c r="B59" s="40">
        <f>Товары!A59</f>
        <v>0</v>
      </c>
      <c r="C59" s="129">
        <f>Товары!B59</f>
        <v>0</v>
      </c>
      <c r="D59" s="130">
        <f>Товары!D59</f>
        <v>0</v>
      </c>
      <c r="E59" s="131">
        <f>Товары!C59</f>
        <v>0</v>
      </c>
      <c r="F59" s="129">
        <f>Товары!E59</f>
        <v>0</v>
      </c>
      <c r="G59" s="42">
        <f>IF(Товары!F59="",0,Товары!F59)</f>
        <v>0</v>
      </c>
      <c r="H59" s="129">
        <f>Товары!H59</f>
        <v>0</v>
      </c>
      <c r="I59" s="43">
        <f t="shared" si="0"/>
        <v>0</v>
      </c>
      <c r="J59" s="112">
        <f t="shared" si="11"/>
        <v>0</v>
      </c>
      <c r="K59" s="41">
        <f t="shared" si="19"/>
        <v>1.25</v>
      </c>
      <c r="L59" s="44">
        <f t="shared" si="12"/>
        <v>0</v>
      </c>
      <c r="M59" s="44">
        <f t="shared" si="13"/>
        <v>0</v>
      </c>
      <c r="N59" s="45" t="s">
        <v>9</v>
      </c>
      <c r="O59" s="44">
        <f t="shared" si="14"/>
        <v>0</v>
      </c>
      <c r="P59" s="44">
        <f t="shared" si="15"/>
        <v>0</v>
      </c>
      <c r="Q59" s="46">
        <f t="shared" si="4"/>
        <v>0</v>
      </c>
      <c r="R59" s="47">
        <f t="shared" si="16"/>
        <v>0</v>
      </c>
      <c r="S59" s="44">
        <f t="shared" si="17"/>
        <v>0</v>
      </c>
      <c r="T59" s="48">
        <f t="shared" si="7"/>
        <v>0</v>
      </c>
      <c r="U59" s="49">
        <f t="shared" si="8"/>
        <v>0</v>
      </c>
      <c r="V59" s="39">
        <f t="shared" si="18"/>
        <v>0</v>
      </c>
      <c r="W59" s="39">
        <f t="shared" si="9"/>
        <v>0</v>
      </c>
      <c r="X59" s="39">
        <f t="shared" si="10"/>
        <v>0</v>
      </c>
      <c r="Y59" s="39">
        <f>Товары!BK59</f>
        <v>0</v>
      </c>
      <c r="Z59" s="39">
        <f>Товары!Q59</f>
        <v>0</v>
      </c>
      <c r="AA59" s="41">
        <f>Товары!S59</f>
        <v>0</v>
      </c>
    </row>
    <row r="60" spans="1:27" s="38" customFormat="1" ht="16.5" customHeight="1" x14ac:dyDescent="0.2">
      <c r="A60" s="39">
        <v>58</v>
      </c>
      <c r="B60" s="40">
        <f>Товары!A60</f>
        <v>0</v>
      </c>
      <c r="C60" s="129">
        <f>Товары!B60</f>
        <v>0</v>
      </c>
      <c r="D60" s="130">
        <f>Товары!D60</f>
        <v>0</v>
      </c>
      <c r="E60" s="131">
        <f>Товары!C60</f>
        <v>0</v>
      </c>
      <c r="F60" s="129">
        <f>Товары!E60</f>
        <v>0</v>
      </c>
      <c r="G60" s="42">
        <f>IF(Товары!F60="",0,Товары!F60)</f>
        <v>0</v>
      </c>
      <c r="H60" s="129">
        <f>Товары!H60</f>
        <v>0</v>
      </c>
      <c r="I60" s="43">
        <f t="shared" si="0"/>
        <v>0</v>
      </c>
      <c r="J60" s="112">
        <f t="shared" si="11"/>
        <v>0</v>
      </c>
      <c r="K60" s="41">
        <f t="shared" si="19"/>
        <v>1.25</v>
      </c>
      <c r="L60" s="44">
        <f t="shared" si="12"/>
        <v>0</v>
      </c>
      <c r="M60" s="44">
        <f t="shared" si="13"/>
        <v>0</v>
      </c>
      <c r="N60" s="45" t="s">
        <v>9</v>
      </c>
      <c r="O60" s="44">
        <f t="shared" si="14"/>
        <v>0</v>
      </c>
      <c r="P60" s="44">
        <f t="shared" si="15"/>
        <v>0</v>
      </c>
      <c r="Q60" s="46">
        <f t="shared" si="4"/>
        <v>0</v>
      </c>
      <c r="R60" s="47">
        <f t="shared" si="16"/>
        <v>0</v>
      </c>
      <c r="S60" s="44">
        <f t="shared" si="17"/>
        <v>0</v>
      </c>
      <c r="T60" s="48">
        <f t="shared" si="7"/>
        <v>0</v>
      </c>
      <c r="U60" s="49">
        <f t="shared" si="8"/>
        <v>0</v>
      </c>
      <c r="V60" s="39">
        <f t="shared" si="18"/>
        <v>0</v>
      </c>
      <c r="W60" s="39">
        <f t="shared" si="9"/>
        <v>0</v>
      </c>
      <c r="X60" s="39">
        <f t="shared" si="10"/>
        <v>0</v>
      </c>
      <c r="Y60" s="39">
        <f>Товары!BK60</f>
        <v>0</v>
      </c>
      <c r="Z60" s="39">
        <f>Товары!Q60</f>
        <v>0</v>
      </c>
      <c r="AA60" s="41">
        <f>Товары!S60</f>
        <v>0</v>
      </c>
    </row>
    <row r="61" spans="1:27" s="38" customFormat="1" ht="16.5" customHeight="1" x14ac:dyDescent="0.2">
      <c r="A61" s="39">
        <v>59</v>
      </c>
      <c r="B61" s="40">
        <f>Товары!A61</f>
        <v>0</v>
      </c>
      <c r="C61" s="129">
        <f>Товары!B61</f>
        <v>0</v>
      </c>
      <c r="D61" s="130">
        <f>Товары!D61</f>
        <v>0</v>
      </c>
      <c r="E61" s="131">
        <f>Товары!C61</f>
        <v>0</v>
      </c>
      <c r="F61" s="129">
        <f>Товары!E61</f>
        <v>0</v>
      </c>
      <c r="G61" s="42">
        <f>IF(Товары!F61="",0,Товары!F61)</f>
        <v>0</v>
      </c>
      <c r="H61" s="129">
        <f>Товары!H61</f>
        <v>0</v>
      </c>
      <c r="I61" s="43">
        <f t="shared" si="0"/>
        <v>0</v>
      </c>
      <c r="J61" s="112">
        <f t="shared" si="11"/>
        <v>0</v>
      </c>
      <c r="K61" s="41">
        <f t="shared" si="19"/>
        <v>1.25</v>
      </c>
      <c r="L61" s="44">
        <f t="shared" si="12"/>
        <v>0</v>
      </c>
      <c r="M61" s="44">
        <f t="shared" si="13"/>
        <v>0</v>
      </c>
      <c r="N61" s="45" t="s">
        <v>9</v>
      </c>
      <c r="O61" s="44">
        <f t="shared" si="14"/>
        <v>0</v>
      </c>
      <c r="P61" s="44">
        <f t="shared" si="15"/>
        <v>0</v>
      </c>
      <c r="Q61" s="46">
        <f t="shared" si="4"/>
        <v>0</v>
      </c>
      <c r="R61" s="47">
        <f t="shared" si="16"/>
        <v>0</v>
      </c>
      <c r="S61" s="44">
        <f t="shared" si="17"/>
        <v>0</v>
      </c>
      <c r="T61" s="48">
        <f t="shared" si="7"/>
        <v>0</v>
      </c>
      <c r="U61" s="49">
        <f t="shared" si="8"/>
        <v>0</v>
      </c>
      <c r="V61" s="39">
        <f t="shared" si="18"/>
        <v>0</v>
      </c>
      <c r="W61" s="39">
        <f t="shared" si="9"/>
        <v>0</v>
      </c>
      <c r="X61" s="39">
        <f t="shared" si="10"/>
        <v>0</v>
      </c>
      <c r="Y61" s="39">
        <f>Товары!BK61</f>
        <v>0</v>
      </c>
      <c r="Z61" s="39">
        <f>Товары!Q61</f>
        <v>0</v>
      </c>
      <c r="AA61" s="41">
        <f>Товары!S61</f>
        <v>0</v>
      </c>
    </row>
    <row r="62" spans="1:27" s="38" customFormat="1" ht="16.5" customHeight="1" x14ac:dyDescent="0.2">
      <c r="A62" s="39">
        <v>60</v>
      </c>
      <c r="B62" s="40">
        <f>Товары!A62</f>
        <v>0</v>
      </c>
      <c r="C62" s="129">
        <f>Товары!B62</f>
        <v>0</v>
      </c>
      <c r="D62" s="130">
        <f>Товары!D62</f>
        <v>0</v>
      </c>
      <c r="E62" s="131">
        <f>Товары!C62</f>
        <v>0</v>
      </c>
      <c r="F62" s="129">
        <f>Товары!E62</f>
        <v>0</v>
      </c>
      <c r="G62" s="42">
        <f>IF(Товары!F62="",0,Товары!F62)</f>
        <v>0</v>
      </c>
      <c r="H62" s="129">
        <f>Товары!H62</f>
        <v>0</v>
      </c>
      <c r="I62" s="43">
        <f t="shared" si="0"/>
        <v>0</v>
      </c>
      <c r="J62" s="112">
        <f t="shared" si="11"/>
        <v>0</v>
      </c>
      <c r="K62" s="41">
        <f t="shared" si="19"/>
        <v>1.25</v>
      </c>
      <c r="L62" s="44">
        <f t="shared" si="12"/>
        <v>0</v>
      </c>
      <c r="M62" s="44">
        <f t="shared" si="13"/>
        <v>0</v>
      </c>
      <c r="N62" s="45" t="s">
        <v>9</v>
      </c>
      <c r="O62" s="44">
        <f t="shared" si="14"/>
        <v>0</v>
      </c>
      <c r="P62" s="44">
        <f t="shared" si="15"/>
        <v>0</v>
      </c>
      <c r="Q62" s="46">
        <f t="shared" si="4"/>
        <v>0</v>
      </c>
      <c r="R62" s="47">
        <f t="shared" si="16"/>
        <v>0</v>
      </c>
      <c r="S62" s="44">
        <f t="shared" si="17"/>
        <v>0</v>
      </c>
      <c r="T62" s="48">
        <f t="shared" si="7"/>
        <v>0</v>
      </c>
      <c r="U62" s="49">
        <f t="shared" si="8"/>
        <v>0</v>
      </c>
      <c r="V62" s="39">
        <f t="shared" si="18"/>
        <v>0</v>
      </c>
      <c r="W62" s="39">
        <f t="shared" si="9"/>
        <v>0</v>
      </c>
      <c r="X62" s="39">
        <f t="shared" si="10"/>
        <v>0</v>
      </c>
      <c r="Y62" s="39">
        <f>Товары!BK62</f>
        <v>0</v>
      </c>
      <c r="Z62" s="39">
        <f>Товары!Q62</f>
        <v>0</v>
      </c>
      <c r="AA62" s="41">
        <f>Товары!S62</f>
        <v>0</v>
      </c>
    </row>
    <row r="63" spans="1:27" s="38" customFormat="1" ht="16.5" customHeight="1" x14ac:dyDescent="0.2">
      <c r="A63" s="39">
        <v>61</v>
      </c>
      <c r="B63" s="40">
        <f>Товары!A63</f>
        <v>0</v>
      </c>
      <c r="C63" s="129">
        <f>Товары!B63</f>
        <v>0</v>
      </c>
      <c r="D63" s="130">
        <f>Товары!D63</f>
        <v>0</v>
      </c>
      <c r="E63" s="131">
        <f>Товары!C63</f>
        <v>0</v>
      </c>
      <c r="F63" s="129">
        <f>Товары!E63</f>
        <v>0</v>
      </c>
      <c r="G63" s="42">
        <f>IF(Товары!F63="",0,Товары!F63)</f>
        <v>0</v>
      </c>
      <c r="H63" s="129">
        <f>Товары!H63</f>
        <v>0</v>
      </c>
      <c r="I63" s="43">
        <f t="shared" si="0"/>
        <v>0</v>
      </c>
      <c r="J63" s="112">
        <f t="shared" si="11"/>
        <v>0</v>
      </c>
      <c r="K63" s="41">
        <f t="shared" si="19"/>
        <v>1.25</v>
      </c>
      <c r="L63" s="44">
        <f t="shared" si="12"/>
        <v>0</v>
      </c>
      <c r="M63" s="44">
        <f t="shared" si="13"/>
        <v>0</v>
      </c>
      <c r="N63" s="45" t="s">
        <v>9</v>
      </c>
      <c r="O63" s="44">
        <f t="shared" si="14"/>
        <v>0</v>
      </c>
      <c r="P63" s="44">
        <f t="shared" si="15"/>
        <v>0</v>
      </c>
      <c r="Q63" s="46">
        <f t="shared" si="4"/>
        <v>0</v>
      </c>
      <c r="R63" s="47">
        <f t="shared" si="16"/>
        <v>0</v>
      </c>
      <c r="S63" s="44">
        <f t="shared" si="17"/>
        <v>0</v>
      </c>
      <c r="T63" s="48">
        <f t="shared" si="7"/>
        <v>0</v>
      </c>
      <c r="U63" s="49">
        <f t="shared" si="8"/>
        <v>0</v>
      </c>
      <c r="V63" s="39">
        <f t="shared" si="18"/>
        <v>0</v>
      </c>
      <c r="W63" s="39">
        <f t="shared" si="9"/>
        <v>0</v>
      </c>
      <c r="X63" s="39">
        <f t="shared" si="10"/>
        <v>0</v>
      </c>
      <c r="Y63" s="39">
        <f>Товары!BK63</f>
        <v>0</v>
      </c>
      <c r="Z63" s="39">
        <f>Товары!Q63</f>
        <v>0</v>
      </c>
      <c r="AA63" s="41">
        <f>Товары!S63</f>
        <v>0</v>
      </c>
    </row>
    <row r="64" spans="1:27" s="38" customFormat="1" ht="16.5" customHeight="1" x14ac:dyDescent="0.2">
      <c r="A64" s="39">
        <v>62</v>
      </c>
      <c r="B64" s="40">
        <f>Товары!A64</f>
        <v>0</v>
      </c>
      <c r="C64" s="129">
        <f>Товары!B64</f>
        <v>0</v>
      </c>
      <c r="D64" s="130">
        <f>Товары!D64</f>
        <v>0</v>
      </c>
      <c r="E64" s="131">
        <f>Товары!C64</f>
        <v>0</v>
      </c>
      <c r="F64" s="129">
        <f>Товары!E64</f>
        <v>0</v>
      </c>
      <c r="G64" s="42">
        <f>IF(Товары!F64="",0,Товары!F64)</f>
        <v>0</v>
      </c>
      <c r="H64" s="129">
        <f>Товары!H64</f>
        <v>0</v>
      </c>
      <c r="I64" s="43">
        <f t="shared" si="0"/>
        <v>0</v>
      </c>
      <c r="J64" s="112">
        <f t="shared" si="11"/>
        <v>0</v>
      </c>
      <c r="K64" s="41">
        <f t="shared" si="19"/>
        <v>1.25</v>
      </c>
      <c r="L64" s="44">
        <f t="shared" si="12"/>
        <v>0</v>
      </c>
      <c r="M64" s="44">
        <f t="shared" si="13"/>
        <v>0</v>
      </c>
      <c r="N64" s="45" t="s">
        <v>9</v>
      </c>
      <c r="O64" s="44">
        <f t="shared" si="14"/>
        <v>0</v>
      </c>
      <c r="P64" s="44">
        <f t="shared" si="15"/>
        <v>0</v>
      </c>
      <c r="Q64" s="46">
        <f t="shared" si="4"/>
        <v>0</v>
      </c>
      <c r="R64" s="47">
        <f t="shared" si="16"/>
        <v>0</v>
      </c>
      <c r="S64" s="44">
        <f t="shared" si="17"/>
        <v>0</v>
      </c>
      <c r="T64" s="48">
        <f t="shared" si="7"/>
        <v>0</v>
      </c>
      <c r="U64" s="49">
        <f t="shared" si="8"/>
        <v>0</v>
      </c>
      <c r="V64" s="39">
        <f t="shared" si="18"/>
        <v>0</v>
      </c>
      <c r="W64" s="39">
        <f t="shared" si="9"/>
        <v>0</v>
      </c>
      <c r="X64" s="39">
        <f t="shared" si="10"/>
        <v>0</v>
      </c>
      <c r="Y64" s="39">
        <f>Товары!BK64</f>
        <v>0</v>
      </c>
      <c r="Z64" s="39">
        <f>Товары!Q64</f>
        <v>0</v>
      </c>
      <c r="AA64" s="41">
        <f>Товары!S64</f>
        <v>0</v>
      </c>
    </row>
    <row r="65" spans="1:27" s="38" customFormat="1" ht="16.5" customHeight="1" x14ac:dyDescent="0.2">
      <c r="A65" s="39">
        <v>63</v>
      </c>
      <c r="B65" s="40">
        <f>Товары!A65</f>
        <v>0</v>
      </c>
      <c r="C65" s="129">
        <f>Товары!B65</f>
        <v>0</v>
      </c>
      <c r="D65" s="130">
        <f>Товары!D65</f>
        <v>0</v>
      </c>
      <c r="E65" s="131">
        <f>Товары!C65</f>
        <v>0</v>
      </c>
      <c r="F65" s="129">
        <f>Товары!E65</f>
        <v>0</v>
      </c>
      <c r="G65" s="42">
        <f>IF(Товары!F65="",0,Товары!F65)</f>
        <v>0</v>
      </c>
      <c r="H65" s="129">
        <f>Товары!H65</f>
        <v>0</v>
      </c>
      <c r="I65" s="43">
        <f t="shared" si="0"/>
        <v>0</v>
      </c>
      <c r="J65" s="112">
        <f t="shared" si="11"/>
        <v>0</v>
      </c>
      <c r="K65" s="41">
        <f t="shared" si="19"/>
        <v>1.25</v>
      </c>
      <c r="L65" s="44">
        <f t="shared" si="12"/>
        <v>0</v>
      </c>
      <c r="M65" s="44">
        <f t="shared" si="13"/>
        <v>0</v>
      </c>
      <c r="N65" s="45" t="s">
        <v>9</v>
      </c>
      <c r="O65" s="44">
        <f t="shared" si="14"/>
        <v>0</v>
      </c>
      <c r="P65" s="44">
        <f t="shared" si="15"/>
        <v>0</v>
      </c>
      <c r="Q65" s="46">
        <f t="shared" si="4"/>
        <v>0</v>
      </c>
      <c r="R65" s="47">
        <f t="shared" si="16"/>
        <v>0</v>
      </c>
      <c r="S65" s="44">
        <f t="shared" si="17"/>
        <v>0</v>
      </c>
      <c r="T65" s="48">
        <f t="shared" si="7"/>
        <v>0</v>
      </c>
      <c r="U65" s="49">
        <f t="shared" si="8"/>
        <v>0</v>
      </c>
      <c r="V65" s="39">
        <f t="shared" si="18"/>
        <v>0</v>
      </c>
      <c r="W65" s="39">
        <f t="shared" si="9"/>
        <v>0</v>
      </c>
      <c r="X65" s="39">
        <f t="shared" si="10"/>
        <v>0</v>
      </c>
      <c r="Y65" s="39">
        <f>Товары!BK65</f>
        <v>0</v>
      </c>
      <c r="Z65" s="39">
        <f>Товары!Q65</f>
        <v>0</v>
      </c>
      <c r="AA65" s="41">
        <f>Товары!S65</f>
        <v>0</v>
      </c>
    </row>
    <row r="66" spans="1:27" s="38" customFormat="1" ht="16.5" customHeight="1" x14ac:dyDescent="0.2">
      <c r="A66" s="39">
        <v>64</v>
      </c>
      <c r="B66" s="40">
        <f>Товары!A66</f>
        <v>0</v>
      </c>
      <c r="C66" s="129">
        <f>Товары!B66</f>
        <v>0</v>
      </c>
      <c r="D66" s="130">
        <f>Товары!D66</f>
        <v>0</v>
      </c>
      <c r="E66" s="131">
        <f>Товары!C66</f>
        <v>0</v>
      </c>
      <c r="F66" s="129">
        <f>Товары!E66</f>
        <v>0</v>
      </c>
      <c r="G66" s="42">
        <f>IF(Товары!F66="",0,Товары!F66)</f>
        <v>0</v>
      </c>
      <c r="H66" s="129">
        <f>Товары!H66</f>
        <v>0</v>
      </c>
      <c r="I66" s="43">
        <f t="shared" si="0"/>
        <v>0</v>
      </c>
      <c r="J66" s="112">
        <f t="shared" si="11"/>
        <v>0</v>
      </c>
      <c r="K66" s="41">
        <f t="shared" si="19"/>
        <v>1.25</v>
      </c>
      <c r="L66" s="44">
        <f t="shared" si="12"/>
        <v>0</v>
      </c>
      <c r="M66" s="44">
        <f t="shared" si="13"/>
        <v>0</v>
      </c>
      <c r="N66" s="45" t="s">
        <v>9</v>
      </c>
      <c r="O66" s="44">
        <f t="shared" si="14"/>
        <v>0</v>
      </c>
      <c r="P66" s="44">
        <f t="shared" si="15"/>
        <v>0</v>
      </c>
      <c r="Q66" s="46">
        <f t="shared" si="4"/>
        <v>0</v>
      </c>
      <c r="R66" s="47">
        <f t="shared" si="16"/>
        <v>0</v>
      </c>
      <c r="S66" s="44">
        <f t="shared" si="17"/>
        <v>0</v>
      </c>
      <c r="T66" s="48">
        <f t="shared" si="7"/>
        <v>0</v>
      </c>
      <c r="U66" s="49">
        <f t="shared" si="8"/>
        <v>0</v>
      </c>
      <c r="V66" s="39">
        <f t="shared" si="18"/>
        <v>0</v>
      </c>
      <c r="W66" s="39">
        <f t="shared" si="9"/>
        <v>0</v>
      </c>
      <c r="X66" s="39">
        <f t="shared" si="10"/>
        <v>0</v>
      </c>
      <c r="Y66" s="39">
        <f>Товары!BK66</f>
        <v>0</v>
      </c>
      <c r="Z66" s="39">
        <f>Товары!Q66</f>
        <v>0</v>
      </c>
      <c r="AA66" s="41">
        <f>Товары!S66</f>
        <v>0</v>
      </c>
    </row>
    <row r="67" spans="1:27" s="38" customFormat="1" ht="16.5" customHeight="1" x14ac:dyDescent="0.2">
      <c r="A67" s="39">
        <v>65</v>
      </c>
      <c r="B67" s="40">
        <f>Товары!A67</f>
        <v>0</v>
      </c>
      <c r="C67" s="129">
        <f>Товары!B67</f>
        <v>0</v>
      </c>
      <c r="D67" s="130">
        <f>Товары!D67</f>
        <v>0</v>
      </c>
      <c r="E67" s="131">
        <f>Товары!C67</f>
        <v>0</v>
      </c>
      <c r="F67" s="129">
        <f>Товары!E67</f>
        <v>0</v>
      </c>
      <c r="G67" s="42">
        <f>IF(Товары!F67="",0,Товары!F67)</f>
        <v>0</v>
      </c>
      <c r="H67" s="129">
        <f>Товары!H67</f>
        <v>0</v>
      </c>
      <c r="I67" s="43">
        <f t="shared" ref="I67:I98" si="20">D67*E67</f>
        <v>0</v>
      </c>
      <c r="J67" s="112">
        <f t="shared" si="11"/>
        <v>0</v>
      </c>
      <c r="K67" s="41">
        <f t="shared" si="19"/>
        <v>1.25</v>
      </c>
      <c r="L67" s="44">
        <f t="shared" si="12"/>
        <v>0</v>
      </c>
      <c r="M67" s="44">
        <f t="shared" si="13"/>
        <v>0</v>
      </c>
      <c r="N67" s="45" t="s">
        <v>9</v>
      </c>
      <c r="O67" s="44">
        <f t="shared" si="14"/>
        <v>0</v>
      </c>
      <c r="P67" s="44">
        <f t="shared" si="15"/>
        <v>0</v>
      </c>
      <c r="Q67" s="46">
        <f t="shared" ref="Q67:Q98" si="21">IF(OR(P67="",$P$100=0,P67=0),0,P67*($P$100/($P$100-$P$99)))</f>
        <v>0</v>
      </c>
      <c r="R67" s="47">
        <f t="shared" si="16"/>
        <v>0</v>
      </c>
      <c r="S67" s="44">
        <f t="shared" si="17"/>
        <v>0</v>
      </c>
      <c r="T67" s="48">
        <f t="shared" ref="T67:T98" si="22">IF(S67=0,0,S67*$S$100/($S$100-$S$99))*$S$1</f>
        <v>0</v>
      </c>
      <c r="U67" s="49">
        <f t="shared" ref="U67:U98" si="23">IF(T67="",0,T67*1.1)</f>
        <v>0</v>
      </c>
      <c r="V67" s="39">
        <f t="shared" si="18"/>
        <v>0</v>
      </c>
      <c r="W67" s="39">
        <f t="shared" ref="W67:W98" si="24">IF(OR(T67=0,D67=0),0,T67/D67)</f>
        <v>0</v>
      </c>
      <c r="X67" s="39">
        <f t="shared" ref="X67:X98" si="25">IF(OR(U67=0,D67=0),0,U67/D67)</f>
        <v>0</v>
      </c>
      <c r="Y67" s="39">
        <f>Товары!BK67</f>
        <v>0</v>
      </c>
      <c r="Z67" s="39">
        <f>Товары!Q67</f>
        <v>0</v>
      </c>
      <c r="AA67" s="41">
        <f>Товары!S67</f>
        <v>0</v>
      </c>
    </row>
    <row r="68" spans="1:27" s="38" customFormat="1" ht="16.5" customHeight="1" x14ac:dyDescent="0.2">
      <c r="A68" s="39">
        <v>66</v>
      </c>
      <c r="B68" s="40">
        <f>Товары!A68</f>
        <v>0</v>
      </c>
      <c r="C68" s="129">
        <f>Товары!B68</f>
        <v>0</v>
      </c>
      <c r="D68" s="130">
        <f>Товары!D68</f>
        <v>0</v>
      </c>
      <c r="E68" s="131">
        <f>Товары!C68</f>
        <v>0</v>
      </c>
      <c r="F68" s="129">
        <f>Товары!E68</f>
        <v>0</v>
      </c>
      <c r="G68" s="42">
        <f>IF(Товары!F68="",0,Товары!F68)</f>
        <v>0</v>
      </c>
      <c r="H68" s="129">
        <f>Товары!H68</f>
        <v>0</v>
      </c>
      <c r="I68" s="43">
        <f t="shared" si="20"/>
        <v>0</v>
      </c>
      <c r="J68" s="112">
        <f t="shared" ref="J68:J98" si="26">IF(OR(I68="",$J$99=0,I68=0),I68,I68*(($I$100+$J$99)/$I$100))</f>
        <v>0</v>
      </c>
      <c r="K68" s="41">
        <f t="shared" si="19"/>
        <v>1.25</v>
      </c>
      <c r="L68" s="44">
        <f t="shared" ref="L68:L98" si="27">IF(OR(G68="20",G68=20,G68="НДС 20%"),E68/1.2,
IF(OR(G68="10",G68=10,G68="НДС 10%"),E68/1.1,
IF(OR(G68="0",G68=0,G68="УСН",G68="НДС 0%"),E68,
IF(OR(G68="5",G68=5,G68="НДС 5%",G68="УСН 5%"),E68/1.05,
IF(OR(G68="7",G68=7,G68="НДС 7%",G68="УСН 7%"),E68/1.07,0)))))</f>
        <v>0</v>
      </c>
      <c r="M68" s="44">
        <f t="shared" ref="M68:M98" si="28">IF(L68="","",L68*D68)</f>
        <v>0</v>
      </c>
      <c r="N68" s="45" t="s">
        <v>9</v>
      </c>
      <c r="O68" s="44">
        <f t="shared" ref="O68:O98" si="29">IF(OR(K68="",L68=""),"",IF(N68="НДС 20%",K68*E68*1.2-(E68-L68)*1.2,
 IF(N68="НДС 10%",K68*L68*1.1-(E68-L68)*1.1,
 IF(N68="НДС 0%",K68*L68,""))))</f>
        <v>0</v>
      </c>
      <c r="P68" s="44">
        <f t="shared" ref="P68:P98" si="30">IF(OR(O68="",D68=""),0,D68*O68)</f>
        <v>0</v>
      </c>
      <c r="Q68" s="46">
        <f t="shared" si="21"/>
        <v>0</v>
      </c>
      <c r="R68" s="47">
        <f t="shared" ref="R68:R98" si="31">E68*K68</f>
        <v>0</v>
      </c>
      <c r="S68" s="44">
        <f t="shared" ref="S68:S98" si="32">R68*D68</f>
        <v>0</v>
      </c>
      <c r="T68" s="48">
        <f t="shared" si="22"/>
        <v>0</v>
      </c>
      <c r="U68" s="49">
        <f t="shared" si="23"/>
        <v>0</v>
      </c>
      <c r="V68" s="39">
        <f t="shared" ref="V68:V98" si="33">IF(OR(Q68=0,D68=0),0,Q68/D68)</f>
        <v>0</v>
      </c>
      <c r="W68" s="39">
        <f t="shared" si="24"/>
        <v>0</v>
      </c>
      <c r="X68" s="39">
        <f t="shared" si="25"/>
        <v>0</v>
      </c>
      <c r="Y68" s="39">
        <f>Товары!BK68</f>
        <v>0</v>
      </c>
      <c r="Z68" s="39">
        <f>Товары!Q68</f>
        <v>0</v>
      </c>
      <c r="AA68" s="41">
        <f>Товары!S68</f>
        <v>0</v>
      </c>
    </row>
    <row r="69" spans="1:27" s="38" customFormat="1" ht="16.5" customHeight="1" x14ac:dyDescent="0.2">
      <c r="A69" s="39">
        <v>67</v>
      </c>
      <c r="B69" s="40">
        <f>Товары!A69</f>
        <v>0</v>
      </c>
      <c r="C69" s="129">
        <f>Товары!B69</f>
        <v>0</v>
      </c>
      <c r="D69" s="130">
        <f>Товары!D69</f>
        <v>0</v>
      </c>
      <c r="E69" s="131">
        <f>Товары!C69</f>
        <v>0</v>
      </c>
      <c r="F69" s="129">
        <f>Товары!E69</f>
        <v>0</v>
      </c>
      <c r="G69" s="42">
        <f>IF(Товары!F69="",0,Товары!F69)</f>
        <v>0</v>
      </c>
      <c r="H69" s="129">
        <f>Товары!H69</f>
        <v>0</v>
      </c>
      <c r="I69" s="43">
        <f t="shared" si="20"/>
        <v>0</v>
      </c>
      <c r="J69" s="112">
        <f t="shared" si="26"/>
        <v>0</v>
      </c>
      <c r="K69" s="41">
        <f t="shared" ref="K69:K99" si="34">K68</f>
        <v>1.25</v>
      </c>
      <c r="L69" s="44">
        <f t="shared" si="27"/>
        <v>0</v>
      </c>
      <c r="M69" s="44">
        <f t="shared" si="28"/>
        <v>0</v>
      </c>
      <c r="N69" s="45" t="s">
        <v>9</v>
      </c>
      <c r="O69" s="44">
        <f t="shared" si="29"/>
        <v>0</v>
      </c>
      <c r="P69" s="44">
        <f t="shared" si="30"/>
        <v>0</v>
      </c>
      <c r="Q69" s="46">
        <f t="shared" si="21"/>
        <v>0</v>
      </c>
      <c r="R69" s="47">
        <f t="shared" si="31"/>
        <v>0</v>
      </c>
      <c r="S69" s="44">
        <f t="shared" si="32"/>
        <v>0</v>
      </c>
      <c r="T69" s="48">
        <f t="shared" si="22"/>
        <v>0</v>
      </c>
      <c r="U69" s="49">
        <f t="shared" si="23"/>
        <v>0</v>
      </c>
      <c r="V69" s="39">
        <f t="shared" si="33"/>
        <v>0</v>
      </c>
      <c r="W69" s="39">
        <f t="shared" si="24"/>
        <v>0</v>
      </c>
      <c r="X69" s="39">
        <f t="shared" si="25"/>
        <v>0</v>
      </c>
      <c r="Y69" s="39">
        <f>Товары!BK69</f>
        <v>0</v>
      </c>
      <c r="Z69" s="39">
        <f>Товары!Q69</f>
        <v>0</v>
      </c>
      <c r="AA69" s="41">
        <f>Товары!S69</f>
        <v>0</v>
      </c>
    </row>
    <row r="70" spans="1:27" s="38" customFormat="1" ht="16.5" customHeight="1" x14ac:dyDescent="0.2">
      <c r="A70" s="39">
        <v>68</v>
      </c>
      <c r="B70" s="40">
        <f>Товары!A70</f>
        <v>0</v>
      </c>
      <c r="C70" s="129">
        <f>Товары!B70</f>
        <v>0</v>
      </c>
      <c r="D70" s="130">
        <f>Товары!D70</f>
        <v>0</v>
      </c>
      <c r="E70" s="131">
        <f>Товары!C70</f>
        <v>0</v>
      </c>
      <c r="F70" s="129">
        <f>Товары!E70</f>
        <v>0</v>
      </c>
      <c r="G70" s="42">
        <f>IF(Товары!F70="",0,Товары!F70)</f>
        <v>0</v>
      </c>
      <c r="H70" s="129">
        <f>Товары!H70</f>
        <v>0</v>
      </c>
      <c r="I70" s="43">
        <f t="shared" si="20"/>
        <v>0</v>
      </c>
      <c r="J70" s="112">
        <f t="shared" si="26"/>
        <v>0</v>
      </c>
      <c r="K70" s="41">
        <f t="shared" si="34"/>
        <v>1.25</v>
      </c>
      <c r="L70" s="44">
        <f t="shared" si="27"/>
        <v>0</v>
      </c>
      <c r="M70" s="44">
        <f t="shared" si="28"/>
        <v>0</v>
      </c>
      <c r="N70" s="45" t="s">
        <v>9</v>
      </c>
      <c r="O70" s="44">
        <f t="shared" si="29"/>
        <v>0</v>
      </c>
      <c r="P70" s="44">
        <f t="shared" si="30"/>
        <v>0</v>
      </c>
      <c r="Q70" s="46">
        <f t="shared" si="21"/>
        <v>0</v>
      </c>
      <c r="R70" s="47">
        <f t="shared" si="31"/>
        <v>0</v>
      </c>
      <c r="S70" s="44">
        <f t="shared" si="32"/>
        <v>0</v>
      </c>
      <c r="T70" s="48">
        <f t="shared" si="22"/>
        <v>0</v>
      </c>
      <c r="U70" s="49">
        <f t="shared" si="23"/>
        <v>0</v>
      </c>
      <c r="V70" s="39">
        <f t="shared" si="33"/>
        <v>0</v>
      </c>
      <c r="W70" s="39">
        <f t="shared" si="24"/>
        <v>0</v>
      </c>
      <c r="X70" s="39">
        <f t="shared" si="25"/>
        <v>0</v>
      </c>
      <c r="Y70" s="39">
        <f>Товары!BK70</f>
        <v>0</v>
      </c>
      <c r="Z70" s="39">
        <f>Товары!Q70</f>
        <v>0</v>
      </c>
      <c r="AA70" s="41">
        <f>Товары!S70</f>
        <v>0</v>
      </c>
    </row>
    <row r="71" spans="1:27" s="38" customFormat="1" ht="16.5" customHeight="1" x14ac:dyDescent="0.2">
      <c r="A71" s="39">
        <v>69</v>
      </c>
      <c r="B71" s="40">
        <f>Товары!A71</f>
        <v>0</v>
      </c>
      <c r="C71" s="129">
        <f>Товары!B71</f>
        <v>0</v>
      </c>
      <c r="D71" s="130">
        <f>Товары!D71</f>
        <v>0</v>
      </c>
      <c r="E71" s="131">
        <f>Товары!C71</f>
        <v>0</v>
      </c>
      <c r="F71" s="129">
        <f>Товары!E71</f>
        <v>0</v>
      </c>
      <c r="G71" s="42">
        <f>IF(Товары!F71="",0,Товары!F71)</f>
        <v>0</v>
      </c>
      <c r="H71" s="129">
        <f>Товары!H71</f>
        <v>0</v>
      </c>
      <c r="I71" s="43">
        <f t="shared" si="20"/>
        <v>0</v>
      </c>
      <c r="J71" s="112">
        <f t="shared" si="26"/>
        <v>0</v>
      </c>
      <c r="K71" s="41">
        <f t="shared" si="34"/>
        <v>1.25</v>
      </c>
      <c r="L71" s="44">
        <f t="shared" si="27"/>
        <v>0</v>
      </c>
      <c r="M71" s="44">
        <f t="shared" si="28"/>
        <v>0</v>
      </c>
      <c r="N71" s="45" t="s">
        <v>9</v>
      </c>
      <c r="O71" s="44">
        <f t="shared" si="29"/>
        <v>0</v>
      </c>
      <c r="P71" s="44">
        <f t="shared" si="30"/>
        <v>0</v>
      </c>
      <c r="Q71" s="46">
        <f t="shared" si="21"/>
        <v>0</v>
      </c>
      <c r="R71" s="47">
        <f t="shared" si="31"/>
        <v>0</v>
      </c>
      <c r="S71" s="44">
        <f t="shared" si="32"/>
        <v>0</v>
      </c>
      <c r="T71" s="48">
        <f t="shared" si="22"/>
        <v>0</v>
      </c>
      <c r="U71" s="49">
        <f t="shared" si="23"/>
        <v>0</v>
      </c>
      <c r="V71" s="39">
        <f t="shared" si="33"/>
        <v>0</v>
      </c>
      <c r="W71" s="39">
        <f t="shared" si="24"/>
        <v>0</v>
      </c>
      <c r="X71" s="39">
        <f t="shared" si="25"/>
        <v>0</v>
      </c>
      <c r="Y71" s="39">
        <f>Товары!BK71</f>
        <v>0</v>
      </c>
      <c r="Z71" s="39">
        <f>Товары!Q71</f>
        <v>0</v>
      </c>
      <c r="AA71" s="41">
        <f>Товары!S71</f>
        <v>0</v>
      </c>
    </row>
    <row r="72" spans="1:27" s="38" customFormat="1" ht="16.5" customHeight="1" x14ac:dyDescent="0.2">
      <c r="A72" s="39">
        <v>70</v>
      </c>
      <c r="B72" s="40">
        <f>Товары!A72</f>
        <v>0</v>
      </c>
      <c r="C72" s="129">
        <f>Товары!B72</f>
        <v>0</v>
      </c>
      <c r="D72" s="130">
        <f>Товары!D72</f>
        <v>0</v>
      </c>
      <c r="E72" s="131">
        <f>Товары!C72</f>
        <v>0</v>
      </c>
      <c r="F72" s="129">
        <f>Товары!E72</f>
        <v>0</v>
      </c>
      <c r="G72" s="42">
        <f>IF(Товары!F72="",0,Товары!F72)</f>
        <v>0</v>
      </c>
      <c r="H72" s="129">
        <f>Товары!H72</f>
        <v>0</v>
      </c>
      <c r="I72" s="43">
        <f t="shared" si="20"/>
        <v>0</v>
      </c>
      <c r="J72" s="112">
        <f t="shared" si="26"/>
        <v>0</v>
      </c>
      <c r="K72" s="41">
        <f t="shared" si="34"/>
        <v>1.25</v>
      </c>
      <c r="L72" s="44">
        <f t="shared" si="27"/>
        <v>0</v>
      </c>
      <c r="M72" s="44">
        <f t="shared" si="28"/>
        <v>0</v>
      </c>
      <c r="N72" s="45" t="s">
        <v>9</v>
      </c>
      <c r="O72" s="44">
        <f t="shared" si="29"/>
        <v>0</v>
      </c>
      <c r="P72" s="44">
        <f t="shared" si="30"/>
        <v>0</v>
      </c>
      <c r="Q72" s="46">
        <f t="shared" si="21"/>
        <v>0</v>
      </c>
      <c r="R72" s="47">
        <f t="shared" si="31"/>
        <v>0</v>
      </c>
      <c r="S72" s="44">
        <f t="shared" si="32"/>
        <v>0</v>
      </c>
      <c r="T72" s="48">
        <f t="shared" si="22"/>
        <v>0</v>
      </c>
      <c r="U72" s="49">
        <f t="shared" si="23"/>
        <v>0</v>
      </c>
      <c r="V72" s="39">
        <f t="shared" si="33"/>
        <v>0</v>
      </c>
      <c r="W72" s="39">
        <f t="shared" si="24"/>
        <v>0</v>
      </c>
      <c r="X72" s="39">
        <f t="shared" si="25"/>
        <v>0</v>
      </c>
      <c r="Y72" s="39">
        <f>Товары!BK72</f>
        <v>0</v>
      </c>
      <c r="Z72" s="39">
        <f>Товары!Q72</f>
        <v>0</v>
      </c>
      <c r="AA72" s="41">
        <f>Товары!S72</f>
        <v>0</v>
      </c>
    </row>
    <row r="73" spans="1:27" s="38" customFormat="1" ht="16.5" customHeight="1" x14ac:dyDescent="0.2">
      <c r="A73" s="39">
        <v>71</v>
      </c>
      <c r="B73" s="40">
        <f>Товары!A73</f>
        <v>0</v>
      </c>
      <c r="C73" s="129">
        <f>Товары!B73</f>
        <v>0</v>
      </c>
      <c r="D73" s="130">
        <f>Товары!D73</f>
        <v>0</v>
      </c>
      <c r="E73" s="131">
        <f>Товары!C73</f>
        <v>0</v>
      </c>
      <c r="F73" s="129">
        <f>Товары!E73</f>
        <v>0</v>
      </c>
      <c r="G73" s="42">
        <f>IF(Товары!F73="",0,Товары!F73)</f>
        <v>0</v>
      </c>
      <c r="H73" s="129">
        <f>Товары!H73</f>
        <v>0</v>
      </c>
      <c r="I73" s="43">
        <f t="shared" si="20"/>
        <v>0</v>
      </c>
      <c r="J73" s="112">
        <f t="shared" si="26"/>
        <v>0</v>
      </c>
      <c r="K73" s="41">
        <f t="shared" si="34"/>
        <v>1.25</v>
      </c>
      <c r="L73" s="44">
        <f t="shared" si="27"/>
        <v>0</v>
      </c>
      <c r="M73" s="44">
        <f t="shared" si="28"/>
        <v>0</v>
      </c>
      <c r="N73" s="45" t="s">
        <v>9</v>
      </c>
      <c r="O73" s="44">
        <f t="shared" si="29"/>
        <v>0</v>
      </c>
      <c r="P73" s="44">
        <f t="shared" si="30"/>
        <v>0</v>
      </c>
      <c r="Q73" s="46">
        <f t="shared" si="21"/>
        <v>0</v>
      </c>
      <c r="R73" s="47">
        <f t="shared" si="31"/>
        <v>0</v>
      </c>
      <c r="S73" s="44">
        <f t="shared" si="32"/>
        <v>0</v>
      </c>
      <c r="T73" s="48">
        <f t="shared" si="22"/>
        <v>0</v>
      </c>
      <c r="U73" s="49">
        <f t="shared" si="23"/>
        <v>0</v>
      </c>
      <c r="V73" s="39">
        <f t="shared" si="33"/>
        <v>0</v>
      </c>
      <c r="W73" s="39">
        <f t="shared" si="24"/>
        <v>0</v>
      </c>
      <c r="X73" s="39">
        <f t="shared" si="25"/>
        <v>0</v>
      </c>
      <c r="Y73" s="39">
        <f>Товары!BK73</f>
        <v>0</v>
      </c>
      <c r="Z73" s="39">
        <f>Товары!Q73</f>
        <v>0</v>
      </c>
      <c r="AA73" s="41">
        <f>Товары!S73</f>
        <v>0</v>
      </c>
    </row>
    <row r="74" spans="1:27" s="38" customFormat="1" ht="16.5" customHeight="1" x14ac:dyDescent="0.2">
      <c r="A74" s="39">
        <v>72</v>
      </c>
      <c r="B74" s="40">
        <f>Товары!A74</f>
        <v>0</v>
      </c>
      <c r="C74" s="129">
        <f>Товары!B74</f>
        <v>0</v>
      </c>
      <c r="D74" s="130">
        <f>Товары!D74</f>
        <v>0</v>
      </c>
      <c r="E74" s="131">
        <f>Товары!C74</f>
        <v>0</v>
      </c>
      <c r="F74" s="129">
        <f>Товары!E74</f>
        <v>0</v>
      </c>
      <c r="G74" s="42">
        <f>IF(Товары!F74="",0,Товары!F74)</f>
        <v>0</v>
      </c>
      <c r="H74" s="129">
        <f>Товары!H74</f>
        <v>0</v>
      </c>
      <c r="I74" s="43">
        <f t="shared" si="20"/>
        <v>0</v>
      </c>
      <c r="J74" s="112">
        <f t="shared" si="26"/>
        <v>0</v>
      </c>
      <c r="K74" s="41">
        <f t="shared" si="34"/>
        <v>1.25</v>
      </c>
      <c r="L74" s="44">
        <f t="shared" si="27"/>
        <v>0</v>
      </c>
      <c r="M74" s="44">
        <f t="shared" si="28"/>
        <v>0</v>
      </c>
      <c r="N74" s="45" t="s">
        <v>9</v>
      </c>
      <c r="O74" s="44">
        <f t="shared" si="29"/>
        <v>0</v>
      </c>
      <c r="P74" s="44">
        <f t="shared" si="30"/>
        <v>0</v>
      </c>
      <c r="Q74" s="46">
        <f t="shared" si="21"/>
        <v>0</v>
      </c>
      <c r="R74" s="47">
        <f t="shared" si="31"/>
        <v>0</v>
      </c>
      <c r="S74" s="44">
        <f t="shared" si="32"/>
        <v>0</v>
      </c>
      <c r="T74" s="48">
        <f t="shared" si="22"/>
        <v>0</v>
      </c>
      <c r="U74" s="49">
        <f t="shared" si="23"/>
        <v>0</v>
      </c>
      <c r="V74" s="39">
        <f t="shared" si="33"/>
        <v>0</v>
      </c>
      <c r="W74" s="39">
        <f t="shared" si="24"/>
        <v>0</v>
      </c>
      <c r="X74" s="39">
        <f t="shared" si="25"/>
        <v>0</v>
      </c>
      <c r="Y74" s="39">
        <f>Товары!BK74</f>
        <v>0</v>
      </c>
      <c r="Z74" s="39">
        <f>Товары!Q74</f>
        <v>0</v>
      </c>
      <c r="AA74" s="41">
        <f>Товары!S74</f>
        <v>0</v>
      </c>
    </row>
    <row r="75" spans="1:27" s="38" customFormat="1" ht="16.5" customHeight="1" x14ac:dyDescent="0.2">
      <c r="A75" s="39">
        <v>73</v>
      </c>
      <c r="B75" s="40">
        <f>Товары!A75</f>
        <v>0</v>
      </c>
      <c r="C75" s="129">
        <f>Товары!B75</f>
        <v>0</v>
      </c>
      <c r="D75" s="130">
        <f>Товары!D75</f>
        <v>0</v>
      </c>
      <c r="E75" s="131">
        <f>Товары!C75</f>
        <v>0</v>
      </c>
      <c r="F75" s="129">
        <f>Товары!E75</f>
        <v>0</v>
      </c>
      <c r="G75" s="42">
        <f>IF(Товары!F75="",0,Товары!F75)</f>
        <v>0</v>
      </c>
      <c r="H75" s="129">
        <f>Товары!H75</f>
        <v>0</v>
      </c>
      <c r="I75" s="43">
        <f t="shared" si="20"/>
        <v>0</v>
      </c>
      <c r="J75" s="112">
        <f t="shared" si="26"/>
        <v>0</v>
      </c>
      <c r="K75" s="41">
        <f t="shared" si="34"/>
        <v>1.25</v>
      </c>
      <c r="L75" s="44">
        <f t="shared" si="27"/>
        <v>0</v>
      </c>
      <c r="M75" s="44">
        <f t="shared" si="28"/>
        <v>0</v>
      </c>
      <c r="N75" s="45" t="s">
        <v>9</v>
      </c>
      <c r="O75" s="44">
        <f t="shared" si="29"/>
        <v>0</v>
      </c>
      <c r="P75" s="44">
        <f t="shared" si="30"/>
        <v>0</v>
      </c>
      <c r="Q75" s="46">
        <f t="shared" si="21"/>
        <v>0</v>
      </c>
      <c r="R75" s="47">
        <f t="shared" si="31"/>
        <v>0</v>
      </c>
      <c r="S75" s="44">
        <f t="shared" si="32"/>
        <v>0</v>
      </c>
      <c r="T75" s="48">
        <f t="shared" si="22"/>
        <v>0</v>
      </c>
      <c r="U75" s="49">
        <f t="shared" si="23"/>
        <v>0</v>
      </c>
      <c r="V75" s="39">
        <f t="shared" si="33"/>
        <v>0</v>
      </c>
      <c r="W75" s="39">
        <f t="shared" si="24"/>
        <v>0</v>
      </c>
      <c r="X75" s="39">
        <f t="shared" si="25"/>
        <v>0</v>
      </c>
      <c r="Y75" s="39">
        <f>Товары!BK75</f>
        <v>0</v>
      </c>
      <c r="Z75" s="39">
        <f>Товары!Q75</f>
        <v>0</v>
      </c>
      <c r="AA75" s="41">
        <f>Товары!S75</f>
        <v>0</v>
      </c>
    </row>
    <row r="76" spans="1:27" s="38" customFormat="1" ht="16.5" customHeight="1" x14ac:dyDescent="0.2">
      <c r="A76" s="39">
        <v>74</v>
      </c>
      <c r="B76" s="40">
        <f>Товары!A76</f>
        <v>0</v>
      </c>
      <c r="C76" s="129">
        <f>Товары!B76</f>
        <v>0</v>
      </c>
      <c r="D76" s="130">
        <f>Товары!D76</f>
        <v>0</v>
      </c>
      <c r="E76" s="131">
        <f>Товары!C76</f>
        <v>0</v>
      </c>
      <c r="F76" s="129">
        <f>Товары!E76</f>
        <v>0</v>
      </c>
      <c r="G76" s="42">
        <f>IF(Товары!F76="",0,Товары!F76)</f>
        <v>0</v>
      </c>
      <c r="H76" s="129">
        <f>Товары!H76</f>
        <v>0</v>
      </c>
      <c r="I76" s="43">
        <f t="shared" si="20"/>
        <v>0</v>
      </c>
      <c r="J76" s="112">
        <f t="shared" si="26"/>
        <v>0</v>
      </c>
      <c r="K76" s="41">
        <f t="shared" si="34"/>
        <v>1.25</v>
      </c>
      <c r="L76" s="44">
        <f t="shared" si="27"/>
        <v>0</v>
      </c>
      <c r="M76" s="44">
        <f t="shared" si="28"/>
        <v>0</v>
      </c>
      <c r="N76" s="45" t="s">
        <v>9</v>
      </c>
      <c r="O76" s="44">
        <f t="shared" si="29"/>
        <v>0</v>
      </c>
      <c r="P76" s="44">
        <f t="shared" si="30"/>
        <v>0</v>
      </c>
      <c r="Q76" s="46">
        <f t="shared" si="21"/>
        <v>0</v>
      </c>
      <c r="R76" s="47">
        <f t="shared" si="31"/>
        <v>0</v>
      </c>
      <c r="S76" s="44">
        <f t="shared" si="32"/>
        <v>0</v>
      </c>
      <c r="T76" s="48">
        <f t="shared" si="22"/>
        <v>0</v>
      </c>
      <c r="U76" s="49">
        <f t="shared" si="23"/>
        <v>0</v>
      </c>
      <c r="V76" s="39">
        <f t="shared" si="33"/>
        <v>0</v>
      </c>
      <c r="W76" s="39">
        <f t="shared" si="24"/>
        <v>0</v>
      </c>
      <c r="X76" s="39">
        <f t="shared" si="25"/>
        <v>0</v>
      </c>
      <c r="Y76" s="39">
        <f>Товары!BK76</f>
        <v>0</v>
      </c>
      <c r="Z76" s="39">
        <f>Товары!Q76</f>
        <v>0</v>
      </c>
      <c r="AA76" s="41">
        <f>Товары!S76</f>
        <v>0</v>
      </c>
    </row>
    <row r="77" spans="1:27" s="38" customFormat="1" ht="16.5" customHeight="1" x14ac:dyDescent="0.2">
      <c r="A77" s="39">
        <v>75</v>
      </c>
      <c r="B77" s="40">
        <f>Товары!A77</f>
        <v>0</v>
      </c>
      <c r="C77" s="129">
        <f>Товары!B77</f>
        <v>0</v>
      </c>
      <c r="D77" s="130">
        <f>Товары!D77</f>
        <v>0</v>
      </c>
      <c r="E77" s="131">
        <f>Товары!C77</f>
        <v>0</v>
      </c>
      <c r="F77" s="129">
        <f>Товары!E77</f>
        <v>0</v>
      </c>
      <c r="G77" s="42">
        <f>IF(Товары!F77="",0,Товары!F77)</f>
        <v>0</v>
      </c>
      <c r="H77" s="129">
        <f>Товары!H77</f>
        <v>0</v>
      </c>
      <c r="I77" s="43">
        <f t="shared" si="20"/>
        <v>0</v>
      </c>
      <c r="J77" s="112">
        <f t="shared" si="26"/>
        <v>0</v>
      </c>
      <c r="K77" s="41">
        <f t="shared" si="34"/>
        <v>1.25</v>
      </c>
      <c r="L77" s="44">
        <f t="shared" si="27"/>
        <v>0</v>
      </c>
      <c r="M77" s="44">
        <f t="shared" si="28"/>
        <v>0</v>
      </c>
      <c r="N77" s="45" t="s">
        <v>9</v>
      </c>
      <c r="O77" s="44">
        <f t="shared" si="29"/>
        <v>0</v>
      </c>
      <c r="P77" s="44">
        <f t="shared" si="30"/>
        <v>0</v>
      </c>
      <c r="Q77" s="46">
        <f t="shared" si="21"/>
        <v>0</v>
      </c>
      <c r="R77" s="47">
        <f t="shared" si="31"/>
        <v>0</v>
      </c>
      <c r="S77" s="44">
        <f t="shared" si="32"/>
        <v>0</v>
      </c>
      <c r="T77" s="48">
        <f t="shared" si="22"/>
        <v>0</v>
      </c>
      <c r="U77" s="49">
        <f t="shared" si="23"/>
        <v>0</v>
      </c>
      <c r="V77" s="39">
        <f t="shared" si="33"/>
        <v>0</v>
      </c>
      <c r="W77" s="39">
        <f t="shared" si="24"/>
        <v>0</v>
      </c>
      <c r="X77" s="39">
        <f t="shared" si="25"/>
        <v>0</v>
      </c>
      <c r="Y77" s="39">
        <f>Товары!BK77</f>
        <v>0</v>
      </c>
      <c r="Z77" s="39">
        <f>Товары!Q77</f>
        <v>0</v>
      </c>
      <c r="AA77" s="41">
        <f>Товары!S77</f>
        <v>0</v>
      </c>
    </row>
    <row r="78" spans="1:27" s="38" customFormat="1" ht="16.5" customHeight="1" x14ac:dyDescent="0.2">
      <c r="A78" s="39">
        <v>76</v>
      </c>
      <c r="B78" s="40">
        <f>Товары!A78</f>
        <v>0</v>
      </c>
      <c r="C78" s="129">
        <f>Товары!B78</f>
        <v>0</v>
      </c>
      <c r="D78" s="130">
        <f>Товары!D78</f>
        <v>0</v>
      </c>
      <c r="E78" s="131">
        <f>Товары!C78</f>
        <v>0</v>
      </c>
      <c r="F78" s="129">
        <f>Товары!E78</f>
        <v>0</v>
      </c>
      <c r="G78" s="42">
        <f>IF(Товары!F78="",0,Товары!F78)</f>
        <v>0</v>
      </c>
      <c r="H78" s="129">
        <f>Товары!H78</f>
        <v>0</v>
      </c>
      <c r="I78" s="43">
        <f t="shared" si="20"/>
        <v>0</v>
      </c>
      <c r="J78" s="112">
        <f t="shared" si="26"/>
        <v>0</v>
      </c>
      <c r="K78" s="41">
        <f t="shared" si="34"/>
        <v>1.25</v>
      </c>
      <c r="L78" s="44">
        <f t="shared" si="27"/>
        <v>0</v>
      </c>
      <c r="M78" s="44">
        <f t="shared" si="28"/>
        <v>0</v>
      </c>
      <c r="N78" s="45" t="s">
        <v>9</v>
      </c>
      <c r="O78" s="44">
        <f t="shared" si="29"/>
        <v>0</v>
      </c>
      <c r="P78" s="44">
        <f t="shared" si="30"/>
        <v>0</v>
      </c>
      <c r="Q78" s="46">
        <f t="shared" si="21"/>
        <v>0</v>
      </c>
      <c r="R78" s="47">
        <f t="shared" si="31"/>
        <v>0</v>
      </c>
      <c r="S78" s="44">
        <f t="shared" si="32"/>
        <v>0</v>
      </c>
      <c r="T78" s="48">
        <f t="shared" si="22"/>
        <v>0</v>
      </c>
      <c r="U78" s="49">
        <f t="shared" si="23"/>
        <v>0</v>
      </c>
      <c r="V78" s="39">
        <f t="shared" si="33"/>
        <v>0</v>
      </c>
      <c r="W78" s="39">
        <f t="shared" si="24"/>
        <v>0</v>
      </c>
      <c r="X78" s="39">
        <f t="shared" si="25"/>
        <v>0</v>
      </c>
      <c r="Y78" s="39">
        <f>Товары!BK78</f>
        <v>0</v>
      </c>
      <c r="Z78" s="39">
        <f>Товары!Q78</f>
        <v>0</v>
      </c>
      <c r="AA78" s="41">
        <f>Товары!S78</f>
        <v>0</v>
      </c>
    </row>
    <row r="79" spans="1:27" s="38" customFormat="1" ht="16.5" customHeight="1" x14ac:dyDescent="0.2">
      <c r="A79" s="39">
        <v>77</v>
      </c>
      <c r="B79" s="40">
        <f>Товары!A79</f>
        <v>0</v>
      </c>
      <c r="C79" s="129">
        <f>Товары!B79</f>
        <v>0</v>
      </c>
      <c r="D79" s="130">
        <f>Товары!D79</f>
        <v>0</v>
      </c>
      <c r="E79" s="131">
        <f>Товары!C79</f>
        <v>0</v>
      </c>
      <c r="F79" s="129">
        <f>Товары!E79</f>
        <v>0</v>
      </c>
      <c r="G79" s="42">
        <f>IF(Товары!F79="",0,Товары!F79)</f>
        <v>0</v>
      </c>
      <c r="H79" s="129">
        <f>Товары!H79</f>
        <v>0</v>
      </c>
      <c r="I79" s="43">
        <f t="shared" si="20"/>
        <v>0</v>
      </c>
      <c r="J79" s="112">
        <f t="shared" si="26"/>
        <v>0</v>
      </c>
      <c r="K79" s="41">
        <f t="shared" si="34"/>
        <v>1.25</v>
      </c>
      <c r="L79" s="44">
        <f t="shared" si="27"/>
        <v>0</v>
      </c>
      <c r="M79" s="44">
        <f t="shared" si="28"/>
        <v>0</v>
      </c>
      <c r="N79" s="45" t="s">
        <v>9</v>
      </c>
      <c r="O79" s="44">
        <f t="shared" si="29"/>
        <v>0</v>
      </c>
      <c r="P79" s="44">
        <f t="shared" si="30"/>
        <v>0</v>
      </c>
      <c r="Q79" s="46">
        <f t="shared" si="21"/>
        <v>0</v>
      </c>
      <c r="R79" s="47">
        <f t="shared" si="31"/>
        <v>0</v>
      </c>
      <c r="S79" s="44">
        <f t="shared" si="32"/>
        <v>0</v>
      </c>
      <c r="T79" s="48">
        <f t="shared" si="22"/>
        <v>0</v>
      </c>
      <c r="U79" s="49">
        <f t="shared" si="23"/>
        <v>0</v>
      </c>
      <c r="V79" s="39">
        <f t="shared" si="33"/>
        <v>0</v>
      </c>
      <c r="W79" s="39">
        <f t="shared" si="24"/>
        <v>0</v>
      </c>
      <c r="X79" s="39">
        <f t="shared" si="25"/>
        <v>0</v>
      </c>
      <c r="Y79" s="39">
        <f>Товары!BK79</f>
        <v>0</v>
      </c>
      <c r="Z79" s="39">
        <f>Товары!Q79</f>
        <v>0</v>
      </c>
      <c r="AA79" s="41">
        <f>Товары!S79</f>
        <v>0</v>
      </c>
    </row>
    <row r="80" spans="1:27" s="38" customFormat="1" ht="16.5" customHeight="1" x14ac:dyDescent="0.2">
      <c r="A80" s="39">
        <v>78</v>
      </c>
      <c r="B80" s="40">
        <f>Товары!A80</f>
        <v>0</v>
      </c>
      <c r="C80" s="129">
        <f>Товары!B80</f>
        <v>0</v>
      </c>
      <c r="D80" s="130">
        <f>Товары!D80</f>
        <v>0</v>
      </c>
      <c r="E80" s="131">
        <f>Товары!C80</f>
        <v>0</v>
      </c>
      <c r="F80" s="129">
        <f>Товары!E80</f>
        <v>0</v>
      </c>
      <c r="G80" s="42">
        <f>IF(Товары!F80="",0,Товары!F80)</f>
        <v>0</v>
      </c>
      <c r="H80" s="129">
        <f>Товары!H80</f>
        <v>0</v>
      </c>
      <c r="I80" s="43">
        <f t="shared" si="20"/>
        <v>0</v>
      </c>
      <c r="J80" s="112">
        <f t="shared" si="26"/>
        <v>0</v>
      </c>
      <c r="K80" s="41">
        <f t="shared" si="34"/>
        <v>1.25</v>
      </c>
      <c r="L80" s="44">
        <f t="shared" si="27"/>
        <v>0</v>
      </c>
      <c r="M80" s="44">
        <f t="shared" si="28"/>
        <v>0</v>
      </c>
      <c r="N80" s="45" t="s">
        <v>9</v>
      </c>
      <c r="O80" s="44">
        <f t="shared" si="29"/>
        <v>0</v>
      </c>
      <c r="P80" s="44">
        <f t="shared" si="30"/>
        <v>0</v>
      </c>
      <c r="Q80" s="46">
        <f t="shared" si="21"/>
        <v>0</v>
      </c>
      <c r="R80" s="47">
        <f t="shared" si="31"/>
        <v>0</v>
      </c>
      <c r="S80" s="44">
        <f t="shared" si="32"/>
        <v>0</v>
      </c>
      <c r="T80" s="48">
        <f t="shared" si="22"/>
        <v>0</v>
      </c>
      <c r="U80" s="49">
        <f t="shared" si="23"/>
        <v>0</v>
      </c>
      <c r="V80" s="39">
        <f t="shared" si="33"/>
        <v>0</v>
      </c>
      <c r="W80" s="39">
        <f t="shared" si="24"/>
        <v>0</v>
      </c>
      <c r="X80" s="39">
        <f t="shared" si="25"/>
        <v>0</v>
      </c>
      <c r="Y80" s="39">
        <f>Товары!BK80</f>
        <v>0</v>
      </c>
      <c r="Z80" s="39">
        <f>Товары!Q80</f>
        <v>0</v>
      </c>
      <c r="AA80" s="41">
        <f>Товары!S80</f>
        <v>0</v>
      </c>
    </row>
    <row r="81" spans="1:27" s="38" customFormat="1" ht="16.5" customHeight="1" x14ac:dyDescent="0.2">
      <c r="A81" s="39">
        <v>79</v>
      </c>
      <c r="B81" s="40">
        <f>Товары!A81</f>
        <v>0</v>
      </c>
      <c r="C81" s="129">
        <f>Товары!B81</f>
        <v>0</v>
      </c>
      <c r="D81" s="130">
        <f>Товары!D81</f>
        <v>0</v>
      </c>
      <c r="E81" s="131">
        <f>Товары!C81</f>
        <v>0</v>
      </c>
      <c r="F81" s="129">
        <f>Товары!E81</f>
        <v>0</v>
      </c>
      <c r="G81" s="42">
        <f>IF(Товары!F81="",0,Товары!F81)</f>
        <v>0</v>
      </c>
      <c r="H81" s="129">
        <f>Товары!H81</f>
        <v>0</v>
      </c>
      <c r="I81" s="43">
        <f t="shared" si="20"/>
        <v>0</v>
      </c>
      <c r="J81" s="112">
        <f t="shared" si="26"/>
        <v>0</v>
      </c>
      <c r="K81" s="41">
        <f t="shared" si="34"/>
        <v>1.25</v>
      </c>
      <c r="L81" s="44">
        <f t="shared" si="27"/>
        <v>0</v>
      </c>
      <c r="M81" s="44">
        <f t="shared" si="28"/>
        <v>0</v>
      </c>
      <c r="N81" s="45" t="s">
        <v>9</v>
      </c>
      <c r="O81" s="44">
        <f t="shared" si="29"/>
        <v>0</v>
      </c>
      <c r="P81" s="44">
        <f t="shared" si="30"/>
        <v>0</v>
      </c>
      <c r="Q81" s="46">
        <f t="shared" si="21"/>
        <v>0</v>
      </c>
      <c r="R81" s="47">
        <f t="shared" si="31"/>
        <v>0</v>
      </c>
      <c r="S81" s="44">
        <f t="shared" si="32"/>
        <v>0</v>
      </c>
      <c r="T81" s="48">
        <f t="shared" si="22"/>
        <v>0</v>
      </c>
      <c r="U81" s="49">
        <f t="shared" si="23"/>
        <v>0</v>
      </c>
      <c r="V81" s="39">
        <f t="shared" si="33"/>
        <v>0</v>
      </c>
      <c r="W81" s="39">
        <f t="shared" si="24"/>
        <v>0</v>
      </c>
      <c r="X81" s="39">
        <f t="shared" si="25"/>
        <v>0</v>
      </c>
      <c r="Y81" s="39">
        <f>Товары!BK81</f>
        <v>0</v>
      </c>
      <c r="Z81" s="39">
        <f>Товары!Q81</f>
        <v>0</v>
      </c>
      <c r="AA81" s="41">
        <f>Товары!S81</f>
        <v>0</v>
      </c>
    </row>
    <row r="82" spans="1:27" s="38" customFormat="1" ht="16.5" customHeight="1" x14ac:dyDescent="0.2">
      <c r="A82" s="39">
        <v>80</v>
      </c>
      <c r="B82" s="40">
        <f>Товары!A82</f>
        <v>0</v>
      </c>
      <c r="C82" s="129">
        <f>Товары!B82</f>
        <v>0</v>
      </c>
      <c r="D82" s="130">
        <f>Товары!D82</f>
        <v>0</v>
      </c>
      <c r="E82" s="131">
        <f>Товары!C82</f>
        <v>0</v>
      </c>
      <c r="F82" s="129">
        <f>Товары!E82</f>
        <v>0</v>
      </c>
      <c r="G82" s="42">
        <f>IF(Товары!F82="",0,Товары!F82)</f>
        <v>0</v>
      </c>
      <c r="H82" s="129">
        <f>Товары!H82</f>
        <v>0</v>
      </c>
      <c r="I82" s="43">
        <f t="shared" si="20"/>
        <v>0</v>
      </c>
      <c r="J82" s="112">
        <f t="shared" si="26"/>
        <v>0</v>
      </c>
      <c r="K82" s="41">
        <f t="shared" si="34"/>
        <v>1.25</v>
      </c>
      <c r="L82" s="44">
        <f t="shared" si="27"/>
        <v>0</v>
      </c>
      <c r="M82" s="44">
        <f t="shared" si="28"/>
        <v>0</v>
      </c>
      <c r="N82" s="45" t="s">
        <v>9</v>
      </c>
      <c r="O82" s="44">
        <f t="shared" si="29"/>
        <v>0</v>
      </c>
      <c r="P82" s="44">
        <f t="shared" si="30"/>
        <v>0</v>
      </c>
      <c r="Q82" s="46">
        <f t="shared" si="21"/>
        <v>0</v>
      </c>
      <c r="R82" s="47">
        <f t="shared" si="31"/>
        <v>0</v>
      </c>
      <c r="S82" s="44">
        <f t="shared" si="32"/>
        <v>0</v>
      </c>
      <c r="T82" s="48">
        <f t="shared" si="22"/>
        <v>0</v>
      </c>
      <c r="U82" s="49">
        <f t="shared" si="23"/>
        <v>0</v>
      </c>
      <c r="V82" s="39">
        <f t="shared" si="33"/>
        <v>0</v>
      </c>
      <c r="W82" s="39">
        <f t="shared" si="24"/>
        <v>0</v>
      </c>
      <c r="X82" s="39">
        <f t="shared" si="25"/>
        <v>0</v>
      </c>
      <c r="Y82" s="39">
        <f>Товары!BK82</f>
        <v>0</v>
      </c>
      <c r="Z82" s="39">
        <f>Товары!Q82</f>
        <v>0</v>
      </c>
      <c r="AA82" s="41">
        <f>Товары!S82</f>
        <v>0</v>
      </c>
    </row>
    <row r="83" spans="1:27" s="38" customFormat="1" ht="16.5" customHeight="1" x14ac:dyDescent="0.2">
      <c r="A83" s="39">
        <v>81</v>
      </c>
      <c r="B83" s="40">
        <f>Товары!A83</f>
        <v>0</v>
      </c>
      <c r="C83" s="129">
        <f>Товары!B83</f>
        <v>0</v>
      </c>
      <c r="D83" s="130">
        <f>Товары!D83</f>
        <v>0</v>
      </c>
      <c r="E83" s="131">
        <f>Товары!C83</f>
        <v>0</v>
      </c>
      <c r="F83" s="129">
        <f>Товары!E83</f>
        <v>0</v>
      </c>
      <c r="G83" s="42">
        <f>IF(Товары!F83="",0,Товары!F83)</f>
        <v>0</v>
      </c>
      <c r="H83" s="129">
        <f>Товары!H83</f>
        <v>0</v>
      </c>
      <c r="I83" s="43">
        <f t="shared" si="20"/>
        <v>0</v>
      </c>
      <c r="J83" s="112">
        <f t="shared" si="26"/>
        <v>0</v>
      </c>
      <c r="K83" s="41">
        <f t="shared" si="34"/>
        <v>1.25</v>
      </c>
      <c r="L83" s="44">
        <f t="shared" si="27"/>
        <v>0</v>
      </c>
      <c r="M83" s="44">
        <f t="shared" si="28"/>
        <v>0</v>
      </c>
      <c r="N83" s="45" t="s">
        <v>9</v>
      </c>
      <c r="O83" s="44">
        <f t="shared" si="29"/>
        <v>0</v>
      </c>
      <c r="P83" s="44">
        <f t="shared" si="30"/>
        <v>0</v>
      </c>
      <c r="Q83" s="46">
        <f t="shared" si="21"/>
        <v>0</v>
      </c>
      <c r="R83" s="47">
        <f t="shared" si="31"/>
        <v>0</v>
      </c>
      <c r="S83" s="44">
        <f t="shared" si="32"/>
        <v>0</v>
      </c>
      <c r="T83" s="48">
        <f t="shared" si="22"/>
        <v>0</v>
      </c>
      <c r="U83" s="49">
        <f t="shared" si="23"/>
        <v>0</v>
      </c>
      <c r="V83" s="39">
        <f t="shared" si="33"/>
        <v>0</v>
      </c>
      <c r="W83" s="39">
        <f t="shared" si="24"/>
        <v>0</v>
      </c>
      <c r="X83" s="39">
        <f t="shared" si="25"/>
        <v>0</v>
      </c>
      <c r="Y83" s="39">
        <f>Товары!BK83</f>
        <v>0</v>
      </c>
      <c r="Z83" s="39">
        <f>Товары!Q83</f>
        <v>0</v>
      </c>
      <c r="AA83" s="41">
        <f>Товары!S83</f>
        <v>0</v>
      </c>
    </row>
    <row r="84" spans="1:27" s="38" customFormat="1" ht="16.5" customHeight="1" x14ac:dyDescent="0.2">
      <c r="A84" s="39">
        <v>82</v>
      </c>
      <c r="B84" s="40">
        <f>Товары!A84</f>
        <v>0</v>
      </c>
      <c r="C84" s="129">
        <f>Товары!B84</f>
        <v>0</v>
      </c>
      <c r="D84" s="130">
        <f>Товары!D84</f>
        <v>0</v>
      </c>
      <c r="E84" s="131">
        <f>Товары!C84</f>
        <v>0</v>
      </c>
      <c r="F84" s="129">
        <f>Товары!E84</f>
        <v>0</v>
      </c>
      <c r="G84" s="42">
        <f>IF(Товары!F84="",0,Товары!F84)</f>
        <v>0</v>
      </c>
      <c r="H84" s="129">
        <f>Товары!H84</f>
        <v>0</v>
      </c>
      <c r="I84" s="43">
        <f t="shared" si="20"/>
        <v>0</v>
      </c>
      <c r="J84" s="112">
        <f t="shared" si="26"/>
        <v>0</v>
      </c>
      <c r="K84" s="41">
        <f t="shared" si="34"/>
        <v>1.25</v>
      </c>
      <c r="L84" s="44">
        <f t="shared" si="27"/>
        <v>0</v>
      </c>
      <c r="M84" s="44">
        <f t="shared" si="28"/>
        <v>0</v>
      </c>
      <c r="N84" s="45" t="s">
        <v>9</v>
      </c>
      <c r="O84" s="44">
        <f t="shared" si="29"/>
        <v>0</v>
      </c>
      <c r="P84" s="44">
        <f t="shared" si="30"/>
        <v>0</v>
      </c>
      <c r="Q84" s="46">
        <f t="shared" si="21"/>
        <v>0</v>
      </c>
      <c r="R84" s="47">
        <f t="shared" si="31"/>
        <v>0</v>
      </c>
      <c r="S84" s="44">
        <f t="shared" si="32"/>
        <v>0</v>
      </c>
      <c r="T84" s="48">
        <f t="shared" si="22"/>
        <v>0</v>
      </c>
      <c r="U84" s="49">
        <f t="shared" si="23"/>
        <v>0</v>
      </c>
      <c r="V84" s="39">
        <f t="shared" si="33"/>
        <v>0</v>
      </c>
      <c r="W84" s="39">
        <f t="shared" si="24"/>
        <v>0</v>
      </c>
      <c r="X84" s="39">
        <f t="shared" si="25"/>
        <v>0</v>
      </c>
      <c r="Y84" s="39">
        <f>Товары!BK84</f>
        <v>0</v>
      </c>
      <c r="Z84" s="39">
        <f>Товары!Q84</f>
        <v>0</v>
      </c>
      <c r="AA84" s="41">
        <f>Товары!S84</f>
        <v>0</v>
      </c>
    </row>
    <row r="85" spans="1:27" s="38" customFormat="1" ht="16.5" customHeight="1" x14ac:dyDescent="0.2">
      <c r="A85" s="39">
        <v>83</v>
      </c>
      <c r="B85" s="40">
        <f>Товары!A85</f>
        <v>0</v>
      </c>
      <c r="C85" s="129">
        <f>Товары!B85</f>
        <v>0</v>
      </c>
      <c r="D85" s="130">
        <f>Товары!D85</f>
        <v>0</v>
      </c>
      <c r="E85" s="131">
        <f>Товары!C85</f>
        <v>0</v>
      </c>
      <c r="F85" s="129">
        <f>Товары!E85</f>
        <v>0</v>
      </c>
      <c r="G85" s="42">
        <f>IF(Товары!F85="",0,Товары!F85)</f>
        <v>0</v>
      </c>
      <c r="H85" s="129">
        <f>Товары!H85</f>
        <v>0</v>
      </c>
      <c r="I85" s="43">
        <f t="shared" si="20"/>
        <v>0</v>
      </c>
      <c r="J85" s="112">
        <f t="shared" si="26"/>
        <v>0</v>
      </c>
      <c r="K85" s="41">
        <f t="shared" si="34"/>
        <v>1.25</v>
      </c>
      <c r="L85" s="44">
        <f t="shared" si="27"/>
        <v>0</v>
      </c>
      <c r="M85" s="44">
        <f t="shared" si="28"/>
        <v>0</v>
      </c>
      <c r="N85" s="45" t="s">
        <v>9</v>
      </c>
      <c r="O85" s="44">
        <f t="shared" si="29"/>
        <v>0</v>
      </c>
      <c r="P85" s="44">
        <f t="shared" si="30"/>
        <v>0</v>
      </c>
      <c r="Q85" s="46">
        <f t="shared" si="21"/>
        <v>0</v>
      </c>
      <c r="R85" s="47">
        <f t="shared" si="31"/>
        <v>0</v>
      </c>
      <c r="S85" s="44">
        <f t="shared" si="32"/>
        <v>0</v>
      </c>
      <c r="T85" s="48">
        <f t="shared" si="22"/>
        <v>0</v>
      </c>
      <c r="U85" s="49">
        <f t="shared" si="23"/>
        <v>0</v>
      </c>
      <c r="V85" s="39">
        <f t="shared" si="33"/>
        <v>0</v>
      </c>
      <c r="W85" s="39">
        <f t="shared" si="24"/>
        <v>0</v>
      </c>
      <c r="X85" s="39">
        <f t="shared" si="25"/>
        <v>0</v>
      </c>
      <c r="Y85" s="39">
        <f>Товары!BK85</f>
        <v>0</v>
      </c>
      <c r="Z85" s="39">
        <f>Товары!Q85</f>
        <v>0</v>
      </c>
      <c r="AA85" s="41">
        <f>Товары!S85</f>
        <v>0</v>
      </c>
    </row>
    <row r="86" spans="1:27" s="38" customFormat="1" ht="16.5" customHeight="1" x14ac:dyDescent="0.2">
      <c r="A86" s="39">
        <v>84</v>
      </c>
      <c r="B86" s="40">
        <f>Товары!A86</f>
        <v>0</v>
      </c>
      <c r="C86" s="129">
        <f>Товары!B86</f>
        <v>0</v>
      </c>
      <c r="D86" s="130">
        <f>Товары!D86</f>
        <v>0</v>
      </c>
      <c r="E86" s="131">
        <f>Товары!C86</f>
        <v>0</v>
      </c>
      <c r="F86" s="129">
        <f>Товары!E86</f>
        <v>0</v>
      </c>
      <c r="G86" s="42">
        <f>IF(Товары!F86="",0,Товары!F86)</f>
        <v>0</v>
      </c>
      <c r="H86" s="129">
        <f>Товары!H86</f>
        <v>0</v>
      </c>
      <c r="I86" s="43">
        <f t="shared" si="20"/>
        <v>0</v>
      </c>
      <c r="J86" s="112">
        <f t="shared" si="26"/>
        <v>0</v>
      </c>
      <c r="K86" s="41">
        <f t="shared" si="34"/>
        <v>1.25</v>
      </c>
      <c r="L86" s="44">
        <f t="shared" si="27"/>
        <v>0</v>
      </c>
      <c r="M86" s="44">
        <f t="shared" si="28"/>
        <v>0</v>
      </c>
      <c r="N86" s="45" t="s">
        <v>9</v>
      </c>
      <c r="O86" s="44">
        <f t="shared" si="29"/>
        <v>0</v>
      </c>
      <c r="P86" s="44">
        <f t="shared" si="30"/>
        <v>0</v>
      </c>
      <c r="Q86" s="46">
        <f t="shared" si="21"/>
        <v>0</v>
      </c>
      <c r="R86" s="47">
        <f t="shared" si="31"/>
        <v>0</v>
      </c>
      <c r="S86" s="44">
        <f t="shared" si="32"/>
        <v>0</v>
      </c>
      <c r="T86" s="48">
        <f t="shared" si="22"/>
        <v>0</v>
      </c>
      <c r="U86" s="49">
        <f t="shared" si="23"/>
        <v>0</v>
      </c>
      <c r="V86" s="39">
        <f t="shared" si="33"/>
        <v>0</v>
      </c>
      <c r="W86" s="39">
        <f t="shared" si="24"/>
        <v>0</v>
      </c>
      <c r="X86" s="39">
        <f t="shared" si="25"/>
        <v>0</v>
      </c>
      <c r="Y86" s="39">
        <f>Товары!BK86</f>
        <v>0</v>
      </c>
      <c r="Z86" s="39">
        <f>Товары!Q86</f>
        <v>0</v>
      </c>
      <c r="AA86" s="41">
        <f>Товары!S86</f>
        <v>0</v>
      </c>
    </row>
    <row r="87" spans="1:27" s="38" customFormat="1" ht="16.5" customHeight="1" x14ac:dyDescent="0.2">
      <c r="A87" s="39">
        <v>85</v>
      </c>
      <c r="B87" s="40">
        <f>Товары!A87</f>
        <v>0</v>
      </c>
      <c r="C87" s="129">
        <f>Товары!B87</f>
        <v>0</v>
      </c>
      <c r="D87" s="130">
        <f>Товары!D87</f>
        <v>0</v>
      </c>
      <c r="E87" s="131">
        <f>Товары!C87</f>
        <v>0</v>
      </c>
      <c r="F87" s="129">
        <f>Товары!E87</f>
        <v>0</v>
      </c>
      <c r="G87" s="42">
        <f>IF(Товары!F87="",0,Товары!F87)</f>
        <v>0</v>
      </c>
      <c r="H87" s="129">
        <f>Товары!H87</f>
        <v>0</v>
      </c>
      <c r="I87" s="43">
        <f t="shared" si="20"/>
        <v>0</v>
      </c>
      <c r="J87" s="112">
        <f t="shared" si="26"/>
        <v>0</v>
      </c>
      <c r="K87" s="41">
        <f t="shared" si="34"/>
        <v>1.25</v>
      </c>
      <c r="L87" s="44">
        <f t="shared" si="27"/>
        <v>0</v>
      </c>
      <c r="M87" s="44">
        <f t="shared" si="28"/>
        <v>0</v>
      </c>
      <c r="N87" s="45" t="s">
        <v>9</v>
      </c>
      <c r="O87" s="44">
        <f t="shared" si="29"/>
        <v>0</v>
      </c>
      <c r="P87" s="44">
        <f t="shared" si="30"/>
        <v>0</v>
      </c>
      <c r="Q87" s="46">
        <f t="shared" si="21"/>
        <v>0</v>
      </c>
      <c r="R87" s="47">
        <f t="shared" si="31"/>
        <v>0</v>
      </c>
      <c r="S87" s="44">
        <f t="shared" si="32"/>
        <v>0</v>
      </c>
      <c r="T87" s="48">
        <f t="shared" si="22"/>
        <v>0</v>
      </c>
      <c r="U87" s="49">
        <f t="shared" si="23"/>
        <v>0</v>
      </c>
      <c r="V87" s="39">
        <f t="shared" si="33"/>
        <v>0</v>
      </c>
      <c r="W87" s="39">
        <f t="shared" si="24"/>
        <v>0</v>
      </c>
      <c r="X87" s="39">
        <f t="shared" si="25"/>
        <v>0</v>
      </c>
      <c r="Y87" s="39">
        <f>Товары!BK87</f>
        <v>0</v>
      </c>
      <c r="Z87" s="39">
        <f>Товары!Q87</f>
        <v>0</v>
      </c>
      <c r="AA87" s="41">
        <f>Товары!S87</f>
        <v>0</v>
      </c>
    </row>
    <row r="88" spans="1:27" s="38" customFormat="1" ht="16.5" customHeight="1" x14ac:dyDescent="0.2">
      <c r="A88" s="39">
        <v>86</v>
      </c>
      <c r="B88" s="40">
        <f>Товары!A88</f>
        <v>0</v>
      </c>
      <c r="C88" s="129">
        <f>Товары!B88</f>
        <v>0</v>
      </c>
      <c r="D88" s="130">
        <f>Товары!D88</f>
        <v>0</v>
      </c>
      <c r="E88" s="131">
        <f>Товары!C88</f>
        <v>0</v>
      </c>
      <c r="F88" s="129">
        <f>Товары!E88</f>
        <v>0</v>
      </c>
      <c r="G88" s="42">
        <f>IF(Товары!F88="",0,Товары!F88)</f>
        <v>0</v>
      </c>
      <c r="H88" s="129">
        <f>Товары!H88</f>
        <v>0</v>
      </c>
      <c r="I88" s="43">
        <f t="shared" si="20"/>
        <v>0</v>
      </c>
      <c r="J88" s="112">
        <f t="shared" si="26"/>
        <v>0</v>
      </c>
      <c r="K88" s="41">
        <f t="shared" si="34"/>
        <v>1.25</v>
      </c>
      <c r="L88" s="44">
        <f t="shared" si="27"/>
        <v>0</v>
      </c>
      <c r="M88" s="44">
        <f t="shared" si="28"/>
        <v>0</v>
      </c>
      <c r="N88" s="45" t="s">
        <v>9</v>
      </c>
      <c r="O88" s="44">
        <f t="shared" si="29"/>
        <v>0</v>
      </c>
      <c r="P88" s="44">
        <f t="shared" si="30"/>
        <v>0</v>
      </c>
      <c r="Q88" s="46">
        <f t="shared" si="21"/>
        <v>0</v>
      </c>
      <c r="R88" s="47">
        <f t="shared" si="31"/>
        <v>0</v>
      </c>
      <c r="S88" s="44">
        <f t="shared" si="32"/>
        <v>0</v>
      </c>
      <c r="T88" s="48">
        <f t="shared" si="22"/>
        <v>0</v>
      </c>
      <c r="U88" s="49">
        <f t="shared" si="23"/>
        <v>0</v>
      </c>
      <c r="V88" s="39">
        <f t="shared" si="33"/>
        <v>0</v>
      </c>
      <c r="W88" s="39">
        <f t="shared" si="24"/>
        <v>0</v>
      </c>
      <c r="X88" s="39">
        <f t="shared" si="25"/>
        <v>0</v>
      </c>
      <c r="Y88" s="39">
        <f>Товары!BK88</f>
        <v>0</v>
      </c>
      <c r="Z88" s="39">
        <f>Товары!Q88</f>
        <v>0</v>
      </c>
      <c r="AA88" s="41">
        <f>Товары!S88</f>
        <v>0</v>
      </c>
    </row>
    <row r="89" spans="1:27" s="38" customFormat="1" ht="16.5" customHeight="1" x14ac:dyDescent="0.2">
      <c r="A89" s="39">
        <v>87</v>
      </c>
      <c r="B89" s="40">
        <f>Товары!A89</f>
        <v>0</v>
      </c>
      <c r="C89" s="129">
        <f>Товары!B89</f>
        <v>0</v>
      </c>
      <c r="D89" s="130">
        <f>Товары!D89</f>
        <v>0</v>
      </c>
      <c r="E89" s="131">
        <f>Товары!C89</f>
        <v>0</v>
      </c>
      <c r="F89" s="129">
        <f>Товары!E89</f>
        <v>0</v>
      </c>
      <c r="G89" s="42">
        <f>IF(Товары!F89="",0,Товары!F89)</f>
        <v>0</v>
      </c>
      <c r="H89" s="129">
        <f>Товары!H89</f>
        <v>0</v>
      </c>
      <c r="I89" s="43">
        <f t="shared" si="20"/>
        <v>0</v>
      </c>
      <c r="J89" s="112">
        <f t="shared" si="26"/>
        <v>0</v>
      </c>
      <c r="K89" s="41">
        <f t="shared" si="34"/>
        <v>1.25</v>
      </c>
      <c r="L89" s="44">
        <f t="shared" si="27"/>
        <v>0</v>
      </c>
      <c r="M89" s="44">
        <f t="shared" si="28"/>
        <v>0</v>
      </c>
      <c r="N89" s="45" t="s">
        <v>9</v>
      </c>
      <c r="O89" s="44">
        <f t="shared" si="29"/>
        <v>0</v>
      </c>
      <c r="P89" s="44">
        <f t="shared" si="30"/>
        <v>0</v>
      </c>
      <c r="Q89" s="46">
        <f t="shared" si="21"/>
        <v>0</v>
      </c>
      <c r="R89" s="47">
        <f t="shared" si="31"/>
        <v>0</v>
      </c>
      <c r="S89" s="44">
        <f t="shared" si="32"/>
        <v>0</v>
      </c>
      <c r="T89" s="48">
        <f t="shared" si="22"/>
        <v>0</v>
      </c>
      <c r="U89" s="49">
        <f t="shared" si="23"/>
        <v>0</v>
      </c>
      <c r="V89" s="39">
        <f t="shared" si="33"/>
        <v>0</v>
      </c>
      <c r="W89" s="39">
        <f t="shared" si="24"/>
        <v>0</v>
      </c>
      <c r="X89" s="39">
        <f t="shared" si="25"/>
        <v>0</v>
      </c>
      <c r="Y89" s="39">
        <f>Товары!BK89</f>
        <v>0</v>
      </c>
      <c r="Z89" s="39">
        <f>Товары!Q89</f>
        <v>0</v>
      </c>
      <c r="AA89" s="41">
        <f>Товары!S89</f>
        <v>0</v>
      </c>
    </row>
    <row r="90" spans="1:27" s="38" customFormat="1" ht="16.5" customHeight="1" x14ac:dyDescent="0.2">
      <c r="A90" s="39">
        <v>88</v>
      </c>
      <c r="B90" s="40">
        <f>Товары!A90</f>
        <v>0</v>
      </c>
      <c r="C90" s="129">
        <f>Товары!B90</f>
        <v>0</v>
      </c>
      <c r="D90" s="130">
        <f>Товары!D90</f>
        <v>0</v>
      </c>
      <c r="E90" s="131">
        <f>Товары!C90</f>
        <v>0</v>
      </c>
      <c r="F90" s="129">
        <f>Товары!E90</f>
        <v>0</v>
      </c>
      <c r="G90" s="42">
        <f>IF(Товары!F90="",0,Товары!F90)</f>
        <v>0</v>
      </c>
      <c r="H90" s="129">
        <f>Товары!H90</f>
        <v>0</v>
      </c>
      <c r="I90" s="43">
        <f t="shared" si="20"/>
        <v>0</v>
      </c>
      <c r="J90" s="112">
        <f t="shared" si="26"/>
        <v>0</v>
      </c>
      <c r="K90" s="41">
        <f t="shared" si="34"/>
        <v>1.25</v>
      </c>
      <c r="L90" s="44">
        <f t="shared" si="27"/>
        <v>0</v>
      </c>
      <c r="M90" s="44">
        <f t="shared" si="28"/>
        <v>0</v>
      </c>
      <c r="N90" s="45" t="s">
        <v>9</v>
      </c>
      <c r="O90" s="44">
        <f t="shared" si="29"/>
        <v>0</v>
      </c>
      <c r="P90" s="44">
        <f t="shared" si="30"/>
        <v>0</v>
      </c>
      <c r="Q90" s="46">
        <f t="shared" si="21"/>
        <v>0</v>
      </c>
      <c r="R90" s="47">
        <f t="shared" si="31"/>
        <v>0</v>
      </c>
      <c r="S90" s="44">
        <f t="shared" si="32"/>
        <v>0</v>
      </c>
      <c r="T90" s="48">
        <f t="shared" si="22"/>
        <v>0</v>
      </c>
      <c r="U90" s="49">
        <f t="shared" si="23"/>
        <v>0</v>
      </c>
      <c r="V90" s="39">
        <f t="shared" si="33"/>
        <v>0</v>
      </c>
      <c r="W90" s="39">
        <f t="shared" si="24"/>
        <v>0</v>
      </c>
      <c r="X90" s="39">
        <f t="shared" si="25"/>
        <v>0</v>
      </c>
      <c r="Y90" s="39">
        <f>Товары!BK90</f>
        <v>0</v>
      </c>
      <c r="Z90" s="39">
        <f>Товары!Q90</f>
        <v>0</v>
      </c>
      <c r="AA90" s="41">
        <f>Товары!S90</f>
        <v>0</v>
      </c>
    </row>
    <row r="91" spans="1:27" s="38" customFormat="1" ht="16.5" customHeight="1" x14ac:dyDescent="0.2">
      <c r="A91" s="39">
        <v>89</v>
      </c>
      <c r="B91" s="40">
        <f>Товары!A91</f>
        <v>0</v>
      </c>
      <c r="C91" s="129">
        <f>Товары!B91</f>
        <v>0</v>
      </c>
      <c r="D91" s="130">
        <f>Товары!D91</f>
        <v>0</v>
      </c>
      <c r="E91" s="131">
        <f>Товары!C91</f>
        <v>0</v>
      </c>
      <c r="F91" s="129">
        <f>Товары!E91</f>
        <v>0</v>
      </c>
      <c r="G91" s="42">
        <f>IF(Товары!F91="",0,Товары!F91)</f>
        <v>0</v>
      </c>
      <c r="H91" s="129">
        <f>Товары!H91</f>
        <v>0</v>
      </c>
      <c r="I91" s="43">
        <f t="shared" si="20"/>
        <v>0</v>
      </c>
      <c r="J91" s="112">
        <f t="shared" si="26"/>
        <v>0</v>
      </c>
      <c r="K91" s="41">
        <f t="shared" si="34"/>
        <v>1.25</v>
      </c>
      <c r="L91" s="44">
        <f t="shared" si="27"/>
        <v>0</v>
      </c>
      <c r="M91" s="44">
        <f t="shared" si="28"/>
        <v>0</v>
      </c>
      <c r="N91" s="45" t="s">
        <v>9</v>
      </c>
      <c r="O91" s="44">
        <f t="shared" si="29"/>
        <v>0</v>
      </c>
      <c r="P91" s="44">
        <f t="shared" si="30"/>
        <v>0</v>
      </c>
      <c r="Q91" s="46">
        <f t="shared" si="21"/>
        <v>0</v>
      </c>
      <c r="R91" s="47">
        <f t="shared" si="31"/>
        <v>0</v>
      </c>
      <c r="S91" s="44">
        <f t="shared" si="32"/>
        <v>0</v>
      </c>
      <c r="T91" s="48">
        <f t="shared" si="22"/>
        <v>0</v>
      </c>
      <c r="U91" s="49">
        <f t="shared" si="23"/>
        <v>0</v>
      </c>
      <c r="V91" s="39">
        <f t="shared" si="33"/>
        <v>0</v>
      </c>
      <c r="W91" s="39">
        <f t="shared" si="24"/>
        <v>0</v>
      </c>
      <c r="X91" s="39">
        <f t="shared" si="25"/>
        <v>0</v>
      </c>
      <c r="Y91" s="39">
        <f>Товары!BK91</f>
        <v>0</v>
      </c>
      <c r="Z91" s="39">
        <f>Товары!Q91</f>
        <v>0</v>
      </c>
      <c r="AA91" s="41">
        <f>Товары!S91</f>
        <v>0</v>
      </c>
    </row>
    <row r="92" spans="1:27" s="38" customFormat="1" ht="16.5" customHeight="1" x14ac:dyDescent="0.2">
      <c r="A92" s="39">
        <v>90</v>
      </c>
      <c r="B92" s="40">
        <f>Товары!A92</f>
        <v>0</v>
      </c>
      <c r="C92" s="129">
        <f>Товары!B92</f>
        <v>0</v>
      </c>
      <c r="D92" s="130">
        <f>Товары!D92</f>
        <v>0</v>
      </c>
      <c r="E92" s="131">
        <f>Товары!C92</f>
        <v>0</v>
      </c>
      <c r="F92" s="129">
        <f>Товары!E92</f>
        <v>0</v>
      </c>
      <c r="G92" s="42">
        <f>IF(Товары!F92="",0,Товары!F92)</f>
        <v>0</v>
      </c>
      <c r="H92" s="129">
        <f>Товары!H92</f>
        <v>0</v>
      </c>
      <c r="I92" s="43">
        <f t="shared" si="20"/>
        <v>0</v>
      </c>
      <c r="J92" s="112">
        <f t="shared" si="26"/>
        <v>0</v>
      </c>
      <c r="K92" s="41">
        <f t="shared" si="34"/>
        <v>1.25</v>
      </c>
      <c r="L92" s="44">
        <f t="shared" si="27"/>
        <v>0</v>
      </c>
      <c r="M92" s="44">
        <f t="shared" si="28"/>
        <v>0</v>
      </c>
      <c r="N92" s="45" t="s">
        <v>9</v>
      </c>
      <c r="O92" s="44">
        <f t="shared" si="29"/>
        <v>0</v>
      </c>
      <c r="P92" s="44">
        <f t="shared" si="30"/>
        <v>0</v>
      </c>
      <c r="Q92" s="46">
        <f t="shared" si="21"/>
        <v>0</v>
      </c>
      <c r="R92" s="47">
        <f t="shared" si="31"/>
        <v>0</v>
      </c>
      <c r="S92" s="44">
        <f t="shared" si="32"/>
        <v>0</v>
      </c>
      <c r="T92" s="48">
        <f t="shared" si="22"/>
        <v>0</v>
      </c>
      <c r="U92" s="49">
        <f t="shared" si="23"/>
        <v>0</v>
      </c>
      <c r="V92" s="39">
        <f t="shared" si="33"/>
        <v>0</v>
      </c>
      <c r="W92" s="39">
        <f t="shared" si="24"/>
        <v>0</v>
      </c>
      <c r="X92" s="39">
        <f t="shared" si="25"/>
        <v>0</v>
      </c>
      <c r="Y92" s="39">
        <f>Товары!BK92</f>
        <v>0</v>
      </c>
      <c r="Z92" s="39">
        <f>Товары!Q92</f>
        <v>0</v>
      </c>
      <c r="AA92" s="41">
        <f>Товары!S92</f>
        <v>0</v>
      </c>
    </row>
    <row r="93" spans="1:27" s="38" customFormat="1" ht="16.5" customHeight="1" x14ac:dyDescent="0.2">
      <c r="A93" s="39">
        <v>91</v>
      </c>
      <c r="B93" s="40">
        <f>Товары!A93</f>
        <v>0</v>
      </c>
      <c r="C93" s="129">
        <f>Товары!B93</f>
        <v>0</v>
      </c>
      <c r="D93" s="130">
        <f>Товары!D93</f>
        <v>0</v>
      </c>
      <c r="E93" s="131">
        <f>Товары!C93</f>
        <v>0</v>
      </c>
      <c r="F93" s="129">
        <f>Товары!E93</f>
        <v>0</v>
      </c>
      <c r="G93" s="42">
        <f>IF(Товары!F93="",0,Товары!F93)</f>
        <v>0</v>
      </c>
      <c r="H93" s="129">
        <f>Товары!H93</f>
        <v>0</v>
      </c>
      <c r="I93" s="43">
        <f t="shared" si="20"/>
        <v>0</v>
      </c>
      <c r="J93" s="112">
        <f t="shared" si="26"/>
        <v>0</v>
      </c>
      <c r="K93" s="41">
        <f t="shared" si="34"/>
        <v>1.25</v>
      </c>
      <c r="L93" s="44">
        <f t="shared" si="27"/>
        <v>0</v>
      </c>
      <c r="M93" s="44">
        <f t="shared" si="28"/>
        <v>0</v>
      </c>
      <c r="N93" s="45" t="s">
        <v>9</v>
      </c>
      <c r="O93" s="44">
        <f t="shared" si="29"/>
        <v>0</v>
      </c>
      <c r="P93" s="44">
        <f t="shared" si="30"/>
        <v>0</v>
      </c>
      <c r="Q93" s="46">
        <f t="shared" si="21"/>
        <v>0</v>
      </c>
      <c r="R93" s="47">
        <f t="shared" si="31"/>
        <v>0</v>
      </c>
      <c r="S93" s="44">
        <f t="shared" si="32"/>
        <v>0</v>
      </c>
      <c r="T93" s="48">
        <f t="shared" si="22"/>
        <v>0</v>
      </c>
      <c r="U93" s="49">
        <f t="shared" si="23"/>
        <v>0</v>
      </c>
      <c r="V93" s="39">
        <f t="shared" si="33"/>
        <v>0</v>
      </c>
      <c r="W93" s="39">
        <f t="shared" si="24"/>
        <v>0</v>
      </c>
      <c r="X93" s="39">
        <f t="shared" si="25"/>
        <v>0</v>
      </c>
      <c r="Y93" s="39">
        <f>Товары!BK93</f>
        <v>0</v>
      </c>
      <c r="Z93" s="39">
        <f>Товары!Q93</f>
        <v>0</v>
      </c>
      <c r="AA93" s="41">
        <f>Товары!S93</f>
        <v>0</v>
      </c>
    </row>
    <row r="94" spans="1:27" s="38" customFormat="1" ht="16.5" customHeight="1" x14ac:dyDescent="0.2">
      <c r="A94" s="39">
        <v>92</v>
      </c>
      <c r="B94" s="40">
        <f>Товары!A94</f>
        <v>0</v>
      </c>
      <c r="C94" s="129">
        <f>Товары!B94</f>
        <v>0</v>
      </c>
      <c r="D94" s="130">
        <f>Товары!D94</f>
        <v>0</v>
      </c>
      <c r="E94" s="131">
        <f>Товары!C94</f>
        <v>0</v>
      </c>
      <c r="F94" s="129">
        <f>Товары!E94</f>
        <v>0</v>
      </c>
      <c r="G94" s="42">
        <f>IF(Товары!F94="",0,Товары!F94)</f>
        <v>0</v>
      </c>
      <c r="H94" s="129">
        <f>Товары!H94</f>
        <v>0</v>
      </c>
      <c r="I94" s="43">
        <f t="shared" si="20"/>
        <v>0</v>
      </c>
      <c r="J94" s="112">
        <f t="shared" si="26"/>
        <v>0</v>
      </c>
      <c r="K94" s="41">
        <f t="shared" si="34"/>
        <v>1.25</v>
      </c>
      <c r="L94" s="44">
        <f t="shared" si="27"/>
        <v>0</v>
      </c>
      <c r="M94" s="44">
        <f t="shared" si="28"/>
        <v>0</v>
      </c>
      <c r="N94" s="45" t="s">
        <v>9</v>
      </c>
      <c r="O94" s="44">
        <f t="shared" si="29"/>
        <v>0</v>
      </c>
      <c r="P94" s="44">
        <f t="shared" si="30"/>
        <v>0</v>
      </c>
      <c r="Q94" s="46">
        <f t="shared" si="21"/>
        <v>0</v>
      </c>
      <c r="R94" s="47">
        <f t="shared" si="31"/>
        <v>0</v>
      </c>
      <c r="S94" s="44">
        <f t="shared" si="32"/>
        <v>0</v>
      </c>
      <c r="T94" s="48">
        <f t="shared" si="22"/>
        <v>0</v>
      </c>
      <c r="U94" s="49">
        <f t="shared" si="23"/>
        <v>0</v>
      </c>
      <c r="V94" s="39">
        <f t="shared" si="33"/>
        <v>0</v>
      </c>
      <c r="W94" s="39">
        <f t="shared" si="24"/>
        <v>0</v>
      </c>
      <c r="X94" s="39">
        <f t="shared" si="25"/>
        <v>0</v>
      </c>
      <c r="Y94" s="39">
        <f>Товары!BK94</f>
        <v>0</v>
      </c>
      <c r="Z94" s="39">
        <f>Товары!Q94</f>
        <v>0</v>
      </c>
      <c r="AA94" s="41">
        <f>Товары!S94</f>
        <v>0</v>
      </c>
    </row>
    <row r="95" spans="1:27" s="38" customFormat="1" ht="16.5" customHeight="1" x14ac:dyDescent="0.2">
      <c r="A95" s="39">
        <v>93</v>
      </c>
      <c r="B95" s="40">
        <f>Товары!A95</f>
        <v>0</v>
      </c>
      <c r="C95" s="129">
        <f>Товары!B95</f>
        <v>0</v>
      </c>
      <c r="D95" s="130">
        <f>Товары!D95</f>
        <v>0</v>
      </c>
      <c r="E95" s="131">
        <f>Товары!C95</f>
        <v>0</v>
      </c>
      <c r="F95" s="129">
        <f>Товары!E95</f>
        <v>0</v>
      </c>
      <c r="G95" s="42">
        <f>IF(Товары!F95="",0,Товары!F95)</f>
        <v>0</v>
      </c>
      <c r="H95" s="129">
        <f>Товары!H95</f>
        <v>0</v>
      </c>
      <c r="I95" s="43">
        <f t="shared" si="20"/>
        <v>0</v>
      </c>
      <c r="J95" s="112">
        <f t="shared" si="26"/>
        <v>0</v>
      </c>
      <c r="K95" s="41">
        <f t="shared" si="34"/>
        <v>1.25</v>
      </c>
      <c r="L95" s="44">
        <f t="shared" si="27"/>
        <v>0</v>
      </c>
      <c r="M95" s="44">
        <f t="shared" si="28"/>
        <v>0</v>
      </c>
      <c r="N95" s="45" t="s">
        <v>9</v>
      </c>
      <c r="O95" s="44">
        <f t="shared" si="29"/>
        <v>0</v>
      </c>
      <c r="P95" s="44">
        <f t="shared" si="30"/>
        <v>0</v>
      </c>
      <c r="Q95" s="46">
        <f t="shared" si="21"/>
        <v>0</v>
      </c>
      <c r="R95" s="47">
        <f t="shared" si="31"/>
        <v>0</v>
      </c>
      <c r="S95" s="44">
        <f t="shared" si="32"/>
        <v>0</v>
      </c>
      <c r="T95" s="48">
        <f t="shared" si="22"/>
        <v>0</v>
      </c>
      <c r="U95" s="49">
        <f t="shared" si="23"/>
        <v>0</v>
      </c>
      <c r="V95" s="39">
        <f t="shared" si="33"/>
        <v>0</v>
      </c>
      <c r="W95" s="39">
        <f t="shared" si="24"/>
        <v>0</v>
      </c>
      <c r="X95" s="39">
        <f t="shared" si="25"/>
        <v>0</v>
      </c>
      <c r="Y95" s="39">
        <f>Товары!BK95</f>
        <v>0</v>
      </c>
      <c r="Z95" s="39">
        <f>Товары!Q95</f>
        <v>0</v>
      </c>
      <c r="AA95" s="41">
        <f>Товары!S95</f>
        <v>0</v>
      </c>
    </row>
    <row r="96" spans="1:27" s="38" customFormat="1" ht="16.5" customHeight="1" x14ac:dyDescent="0.2">
      <c r="A96" s="39">
        <v>94</v>
      </c>
      <c r="B96" s="40">
        <f>Товары!A96</f>
        <v>0</v>
      </c>
      <c r="C96" s="129">
        <f>Товары!B96</f>
        <v>0</v>
      </c>
      <c r="D96" s="130">
        <f>Товары!D96</f>
        <v>0</v>
      </c>
      <c r="E96" s="131">
        <f>Товары!C96</f>
        <v>0</v>
      </c>
      <c r="F96" s="129">
        <f>Товары!E96</f>
        <v>0</v>
      </c>
      <c r="G96" s="42">
        <f>IF(Товары!F96="",0,Товары!F96)</f>
        <v>0</v>
      </c>
      <c r="H96" s="129">
        <f>Товары!H96</f>
        <v>0</v>
      </c>
      <c r="I96" s="43">
        <f t="shared" si="20"/>
        <v>0</v>
      </c>
      <c r="J96" s="112">
        <f t="shared" si="26"/>
        <v>0</v>
      </c>
      <c r="K96" s="41">
        <f t="shared" si="34"/>
        <v>1.25</v>
      </c>
      <c r="L96" s="44">
        <f t="shared" si="27"/>
        <v>0</v>
      </c>
      <c r="M96" s="44">
        <f t="shared" si="28"/>
        <v>0</v>
      </c>
      <c r="N96" s="45" t="s">
        <v>9</v>
      </c>
      <c r="O96" s="44">
        <f t="shared" si="29"/>
        <v>0</v>
      </c>
      <c r="P96" s="44">
        <f t="shared" si="30"/>
        <v>0</v>
      </c>
      <c r="Q96" s="46">
        <f t="shared" si="21"/>
        <v>0</v>
      </c>
      <c r="R96" s="47">
        <f t="shared" si="31"/>
        <v>0</v>
      </c>
      <c r="S96" s="44">
        <f t="shared" si="32"/>
        <v>0</v>
      </c>
      <c r="T96" s="48">
        <f t="shared" si="22"/>
        <v>0</v>
      </c>
      <c r="U96" s="49">
        <f t="shared" si="23"/>
        <v>0</v>
      </c>
      <c r="V96" s="39">
        <f t="shared" si="33"/>
        <v>0</v>
      </c>
      <c r="W96" s="39">
        <f t="shared" si="24"/>
        <v>0</v>
      </c>
      <c r="X96" s="39">
        <f t="shared" si="25"/>
        <v>0</v>
      </c>
      <c r="Y96" s="39">
        <f>Товары!BK96</f>
        <v>0</v>
      </c>
      <c r="Z96" s="39">
        <f>Товары!Q96</f>
        <v>0</v>
      </c>
      <c r="AA96" s="41">
        <f>Товары!S96</f>
        <v>0</v>
      </c>
    </row>
    <row r="97" spans="1:27" s="38" customFormat="1" ht="16.5" customHeight="1" x14ac:dyDescent="0.2">
      <c r="A97" s="39">
        <v>95</v>
      </c>
      <c r="B97" s="40">
        <f>Товары!A97</f>
        <v>0</v>
      </c>
      <c r="C97" s="129">
        <f>Товары!B97</f>
        <v>0</v>
      </c>
      <c r="D97" s="130">
        <f>Товары!D97</f>
        <v>0</v>
      </c>
      <c r="E97" s="131">
        <f>Товары!C97</f>
        <v>0</v>
      </c>
      <c r="F97" s="129">
        <f>Товары!E97</f>
        <v>0</v>
      </c>
      <c r="G97" s="42">
        <f>IF(Товары!F97="",0,Товары!F97)</f>
        <v>0</v>
      </c>
      <c r="H97" s="129">
        <f>Товары!H97</f>
        <v>0</v>
      </c>
      <c r="I97" s="43">
        <f t="shared" si="20"/>
        <v>0</v>
      </c>
      <c r="J97" s="112">
        <f t="shared" si="26"/>
        <v>0</v>
      </c>
      <c r="K97" s="41">
        <f t="shared" si="34"/>
        <v>1.25</v>
      </c>
      <c r="L97" s="44">
        <f t="shared" si="27"/>
        <v>0</v>
      </c>
      <c r="M97" s="44">
        <f t="shared" si="28"/>
        <v>0</v>
      </c>
      <c r="N97" s="45" t="s">
        <v>9</v>
      </c>
      <c r="O97" s="44">
        <f t="shared" si="29"/>
        <v>0</v>
      </c>
      <c r="P97" s="44">
        <f t="shared" si="30"/>
        <v>0</v>
      </c>
      <c r="Q97" s="46">
        <f t="shared" si="21"/>
        <v>0</v>
      </c>
      <c r="R97" s="47">
        <f t="shared" si="31"/>
        <v>0</v>
      </c>
      <c r="S97" s="44">
        <f t="shared" si="32"/>
        <v>0</v>
      </c>
      <c r="T97" s="48">
        <f t="shared" si="22"/>
        <v>0</v>
      </c>
      <c r="U97" s="49">
        <f t="shared" si="23"/>
        <v>0</v>
      </c>
      <c r="V97" s="39">
        <f t="shared" si="33"/>
        <v>0</v>
      </c>
      <c r="W97" s="39">
        <f t="shared" si="24"/>
        <v>0</v>
      </c>
      <c r="X97" s="39">
        <f t="shared" si="25"/>
        <v>0</v>
      </c>
      <c r="Y97" s="39">
        <f>Товары!BK97</f>
        <v>0</v>
      </c>
      <c r="Z97" s="39">
        <f>Товары!Q97</f>
        <v>0</v>
      </c>
      <c r="AA97" s="41">
        <f>Товары!S97</f>
        <v>0</v>
      </c>
    </row>
    <row r="98" spans="1:27" s="38" customFormat="1" ht="16.5" customHeight="1" x14ac:dyDescent="0.2">
      <c r="A98" s="39">
        <v>96</v>
      </c>
      <c r="B98" s="40">
        <f>Товары!A98</f>
        <v>0</v>
      </c>
      <c r="C98" s="129">
        <f>Товары!B98</f>
        <v>0</v>
      </c>
      <c r="D98" s="130">
        <f>Товары!D98</f>
        <v>0</v>
      </c>
      <c r="E98" s="131">
        <f>Товары!C98</f>
        <v>0</v>
      </c>
      <c r="F98" s="129">
        <f>Товары!E98</f>
        <v>0</v>
      </c>
      <c r="G98" s="42">
        <f>IF(Товары!F98="",0,Товары!F98)</f>
        <v>0</v>
      </c>
      <c r="H98" s="129">
        <f>Товары!H98</f>
        <v>0</v>
      </c>
      <c r="I98" s="43">
        <f t="shared" si="20"/>
        <v>0</v>
      </c>
      <c r="J98" s="112">
        <f t="shared" si="26"/>
        <v>0</v>
      </c>
      <c r="K98" s="41">
        <f t="shared" si="34"/>
        <v>1.25</v>
      </c>
      <c r="L98" s="44">
        <f t="shared" si="27"/>
        <v>0</v>
      </c>
      <c r="M98" s="44">
        <f t="shared" si="28"/>
        <v>0</v>
      </c>
      <c r="N98" s="45" t="s">
        <v>9</v>
      </c>
      <c r="O98" s="44">
        <f t="shared" si="29"/>
        <v>0</v>
      </c>
      <c r="P98" s="44">
        <f t="shared" si="30"/>
        <v>0</v>
      </c>
      <c r="Q98" s="46">
        <f t="shared" si="21"/>
        <v>0</v>
      </c>
      <c r="R98" s="47">
        <f t="shared" si="31"/>
        <v>0</v>
      </c>
      <c r="S98" s="44">
        <f t="shared" si="32"/>
        <v>0</v>
      </c>
      <c r="T98" s="48">
        <f t="shared" si="22"/>
        <v>0</v>
      </c>
      <c r="U98" s="49">
        <f t="shared" si="23"/>
        <v>0</v>
      </c>
      <c r="V98" s="39">
        <f t="shared" si="33"/>
        <v>0</v>
      </c>
      <c r="W98" s="39">
        <f t="shared" si="24"/>
        <v>0</v>
      </c>
      <c r="X98" s="39">
        <f t="shared" si="25"/>
        <v>0</v>
      </c>
      <c r="Y98" s="39">
        <f>Товары!BK98</f>
        <v>0</v>
      </c>
      <c r="Z98" s="39">
        <f>Товары!Q98</f>
        <v>0</v>
      </c>
      <c r="AA98" s="41">
        <f>Товары!S98</f>
        <v>0</v>
      </c>
    </row>
    <row r="99" spans="1:27" s="53" customFormat="1" ht="19.5" customHeight="1" x14ac:dyDescent="0.2">
      <c r="A99" s="50"/>
      <c r="B99" s="50"/>
      <c r="C99" s="50" t="s">
        <v>8</v>
      </c>
      <c r="D99" s="50">
        <v>1</v>
      </c>
      <c r="E99" s="51">
        <f>Доставка!M112</f>
        <v>550</v>
      </c>
      <c r="F99" s="52" t="str">
        <f>Доставка!L112</f>
        <v>Латтела</v>
      </c>
      <c r="G99" s="124">
        <f>Доставка!N112</f>
        <v>20</v>
      </c>
      <c r="H99" s="50"/>
      <c r="I99" s="50"/>
      <c r="J99" s="51">
        <f>E99</f>
        <v>550</v>
      </c>
      <c r="K99" s="41">
        <f t="shared" si="34"/>
        <v>1.25</v>
      </c>
      <c r="L99" s="44">
        <f t="shared" ref="L99" si="35">IF(OR(G99="20",G99=20,G99="НДС 20%"),E99/1.2,
IF(OR(G99="10",G99=10,G99="НДС 10%"),E99/1.1,
IF(OR(G99="0",G99=0,G99="УСН",G99="НДС 0%"),E99,
IF(OR(G99="5",G99=5,G99="НДС 5%",G99="УСН 5%"),E99/1.05,
IF(OR(G99="7",G99=7,G99="НДС 7%",G99="УСН 7%"),E99/1.07,0)))))</f>
        <v>458.33333333333337</v>
      </c>
      <c r="M99" s="52">
        <f>IF(L99="","",L99*D99)</f>
        <v>458.33333333333337</v>
      </c>
      <c r="N99" s="52" t="s">
        <v>9</v>
      </c>
      <c r="O99" s="44">
        <f t="shared" ref="O99" si="36">IF(OR(K99="",L99=""),"",IF(N99="НДС 20%",K99*L99*1.2,
 IF(N99="НДС 10%",K99*L99*1.1,
 IF(N99="НДС 0%",K99*L99,""))))</f>
        <v>687.50000000000011</v>
      </c>
      <c r="P99" s="44">
        <f t="shared" ref="P99" si="37">IF(OR(O99="",D99=""),0,D99*O99)</f>
        <v>687.50000000000011</v>
      </c>
      <c r="Q99" s="128">
        <v>0</v>
      </c>
      <c r="R99" s="50">
        <f t="shared" ref="R99" si="38">E99*K99</f>
        <v>687.5</v>
      </c>
      <c r="S99" s="52">
        <f>R99*D99</f>
        <v>687.5</v>
      </c>
      <c r="T99" s="127">
        <v>0</v>
      </c>
      <c r="U99" s="125">
        <v>0</v>
      </c>
      <c r="V99" s="50"/>
      <c r="W99" s="50"/>
      <c r="X99" s="115"/>
    </row>
    <row r="100" spans="1:27" s="53" customFormat="1" x14ac:dyDescent="0.2">
      <c r="A100" s="54"/>
      <c r="B100" s="54" t="s">
        <v>45</v>
      </c>
      <c r="C100" s="54"/>
      <c r="D100" s="55">
        <f>SUM(D3:D99)-D99</f>
        <v>0</v>
      </c>
      <c r="E100" s="55">
        <f>Доставка!M105</f>
        <v>0</v>
      </c>
      <c r="F100" s="54"/>
      <c r="G100" s="54"/>
      <c r="H100" s="54"/>
      <c r="I100" s="54">
        <f>SUM(I3:I99)</f>
        <v>0</v>
      </c>
      <c r="J100" s="54">
        <f>SUM(J3:J98)</f>
        <v>0</v>
      </c>
      <c r="K100" s="54"/>
      <c r="L100" s="46"/>
      <c r="M100" s="44">
        <f>SUM(M3:M99)</f>
        <v>458.33333333333337</v>
      </c>
      <c r="N100" s="46"/>
      <c r="O100" s="46"/>
      <c r="P100" s="46">
        <f>SUM(P3:P99)</f>
        <v>687.50000000000011</v>
      </c>
      <c r="Q100" s="46">
        <f>SUM(Q3:Q99)</f>
        <v>0</v>
      </c>
      <c r="R100" s="46"/>
      <c r="S100" s="46">
        <f>SUM(S3:S99)</f>
        <v>687.5</v>
      </c>
      <c r="T100" s="48">
        <f>SUM(T3:T99)</f>
        <v>0</v>
      </c>
      <c r="U100" s="126">
        <f>SUM(U3:U99)</f>
        <v>0</v>
      </c>
      <c r="V100" s="54"/>
      <c r="W100" s="54"/>
      <c r="X100" s="116"/>
    </row>
    <row r="101" spans="1:27" ht="12.75" thickBot="1" x14ac:dyDescent="0.25">
      <c r="F101" s="30" t="s">
        <v>82</v>
      </c>
    </row>
    <row r="102" spans="1:27" ht="12.75" thickBot="1" x14ac:dyDescent="0.25">
      <c r="C102" s="33"/>
      <c r="D102" s="56" t="s">
        <v>66</v>
      </c>
      <c r="E102" s="57" t="s">
        <v>67</v>
      </c>
      <c r="F102" s="58" t="str">
        <f>IF(D103&lt;=E103,D102,E102)</f>
        <v>ЛШО</v>
      </c>
      <c r="G102" s="67"/>
      <c r="I102" s="66"/>
      <c r="J102" s="30" t="s">
        <v>406</v>
      </c>
    </row>
    <row r="103" spans="1:27" x14ac:dyDescent="0.2">
      <c r="C103" s="59" t="s">
        <v>68</v>
      </c>
      <c r="D103" s="60">
        <f>Q100</f>
        <v>0</v>
      </c>
      <c r="E103" s="61">
        <f>T100</f>
        <v>0</v>
      </c>
      <c r="I103" s="68"/>
      <c r="J103" s="30" t="s">
        <v>88</v>
      </c>
    </row>
    <row r="104" spans="1:27" x14ac:dyDescent="0.2">
      <c r="C104" s="28" t="s">
        <v>49</v>
      </c>
      <c r="D104" s="62">
        <f>D103-J100</f>
        <v>0</v>
      </c>
      <c r="E104" s="63">
        <f>T100-J100</f>
        <v>0</v>
      </c>
      <c r="J104" s="30" t="s">
        <v>89</v>
      </c>
    </row>
    <row r="105" spans="1:27" x14ac:dyDescent="0.2">
      <c r="C105" s="28" t="s">
        <v>55</v>
      </c>
      <c r="D105" s="62">
        <f>P99</f>
        <v>687.50000000000011</v>
      </c>
      <c r="E105" s="63">
        <f>S99</f>
        <v>687.5</v>
      </c>
    </row>
    <row r="106" spans="1:27" x14ac:dyDescent="0.2">
      <c r="C106" s="28" t="s">
        <v>56</v>
      </c>
      <c r="D106" s="62">
        <f>IF(D100=0,0,D105/D100)</f>
        <v>0</v>
      </c>
      <c r="E106" s="64">
        <f>IF(D100=0,0,E105/D100)</f>
        <v>0</v>
      </c>
    </row>
    <row r="107" spans="1:27" ht="12.75" thickBot="1" x14ac:dyDescent="0.25">
      <c r="C107" s="29" t="s">
        <v>407</v>
      </c>
      <c r="D107" s="65">
        <f>D104-E104</f>
        <v>0</v>
      </c>
      <c r="E107" s="65">
        <v>0</v>
      </c>
    </row>
    <row r="108" spans="1:27" ht="12.75" thickBot="1" x14ac:dyDescent="0.25">
      <c r="C108" s="29" t="s">
        <v>405</v>
      </c>
      <c r="D108" s="65" t="e">
        <f>Q100/J100</f>
        <v>#DIV/0!</v>
      </c>
      <c r="E108" s="65" t="e">
        <f>E103/(E103-E104)</f>
        <v>#DIV/0!</v>
      </c>
    </row>
    <row r="109" spans="1:27" ht="12.75" thickBot="1" x14ac:dyDescent="0.25">
      <c r="C109" s="29" t="s">
        <v>70</v>
      </c>
      <c r="D109" s="65" t="e">
        <f>(D103-D107)/(J100)</f>
        <v>#DIV/0!</v>
      </c>
      <c r="E109" s="65" t="e">
        <f>E108</f>
        <v>#DIV/0!</v>
      </c>
    </row>
  </sheetData>
  <conditionalFormatting sqref="D104">
    <cfRule type="expression" priority="1">
      <formula>$Q$978=FALSE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Справочник!$A$13:$A$20</xm:f>
          </x14:formula1>
          <xm:sqref>K3:K99</xm:sqref>
        </x14:dataValidation>
        <x14:dataValidation type="list" allowBlank="1" showInputMessage="1" showErrorMessage="1" xr:uid="{00000000-0002-0000-0000-000001000000}">
          <x14:formula1>
            <xm:f>Справочник!$A$2:$A$4</xm:f>
          </x14:formula1>
          <xm:sqref>N3:N99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P117"/>
  <sheetViews>
    <sheetView workbookViewId="0">
      <selection activeCell="A13" sqref="A13:XFD98"/>
    </sheetView>
  </sheetViews>
  <sheetFormatPr defaultRowHeight="15" x14ac:dyDescent="0.25"/>
  <cols>
    <col min="2" max="2" width="33.140625" customWidth="1"/>
    <col min="4" max="4" width="18.5703125" customWidth="1"/>
    <col min="5" max="5" width="15" customWidth="1"/>
    <col min="6" max="6" width="17.5703125" customWidth="1"/>
    <col min="7" max="7" width="12.42578125" customWidth="1"/>
    <col min="8" max="8" width="9.5703125" customWidth="1"/>
    <col min="9" max="9" width="10.42578125" customWidth="1"/>
    <col min="10" max="10" width="12.28515625" customWidth="1"/>
    <col min="11" max="11" width="15.5703125" customWidth="1"/>
    <col min="12" max="12" width="15.140625" customWidth="1"/>
  </cols>
  <sheetData>
    <row r="1" spans="1:13" x14ac:dyDescent="0.25">
      <c r="A1" t="s">
        <v>204</v>
      </c>
      <c r="C1" s="113" t="s">
        <v>35</v>
      </c>
      <c r="E1" t="s">
        <v>205</v>
      </c>
      <c r="F1" s="106">
        <f>Сделка!C32</f>
        <v>0</v>
      </c>
      <c r="G1" s="107"/>
      <c r="H1" s="107"/>
      <c r="I1" s="107"/>
      <c r="J1" s="107"/>
    </row>
    <row r="2" spans="1:13" s="13" customFormat="1" x14ac:dyDescent="0.25">
      <c r="A2" s="24" t="str">
        <f>Калькулятор!A2</f>
        <v>№ п/п</v>
      </c>
      <c r="B2" s="24" t="str">
        <f>Калькулятор!C2</f>
        <v>Наименование товара</v>
      </c>
      <c r="C2" s="24" t="str">
        <f>Калькулятор!D2</f>
        <v>Кол-во</v>
      </c>
      <c r="D2" s="24" t="str">
        <f>Калькулятор!F2</f>
        <v>Поставщик</v>
      </c>
      <c r="E2" s="24" t="s">
        <v>92</v>
      </c>
      <c r="F2" s="24" t="s">
        <v>37</v>
      </c>
      <c r="G2" s="24" t="s">
        <v>36</v>
      </c>
      <c r="H2" s="24" t="s">
        <v>38</v>
      </c>
      <c r="I2" s="24" t="s">
        <v>39</v>
      </c>
      <c r="J2" s="24" t="s">
        <v>40</v>
      </c>
      <c r="K2" s="24" t="s">
        <v>44</v>
      </c>
      <c r="L2" s="24" t="s">
        <v>91</v>
      </c>
      <c r="M2" s="24" t="s">
        <v>212</v>
      </c>
    </row>
    <row r="3" spans="1:13" s="13" customFormat="1" x14ac:dyDescent="0.25">
      <c r="A3" s="5">
        <f>Калькулятор!A3</f>
        <v>1</v>
      </c>
      <c r="B3" s="25">
        <f>Калькулятор!C3</f>
        <v>0</v>
      </c>
      <c r="C3" s="27">
        <f>Калькулятор!D3</f>
        <v>0</v>
      </c>
      <c r="D3" s="25" t="str">
        <f>IF(Калькулятор!F3=0,"",Калькулятор!F3)</f>
        <v/>
      </c>
      <c r="E3" s="25" t="str">
        <f>IF(D3="","",INDEX(Справочник!$E$2:$E$301,MATCH(Товары!#REF!,Справочник!$C$2:$C$301,0)))</f>
        <v/>
      </c>
      <c r="F3" s="4">
        <f>Товары!O3</f>
        <v>0</v>
      </c>
      <c r="G3" s="4"/>
      <c r="H3" s="4"/>
      <c r="I3" s="4"/>
      <c r="J3" s="14">
        <f>IF(Товары!N3&gt;0,Товары!N3,ROUND(G3*H3*I3/1000000000, 3))</f>
        <v>0</v>
      </c>
      <c r="K3" s="14">
        <f t="shared" ref="K3" si="0">IF(OR(F3="",C3=""),"",F3*C3/1000)</f>
        <v>0</v>
      </c>
      <c r="L3" s="14">
        <f t="shared" ref="L3" si="1">IF(OR(C3="",J3=""),"",J3*C3)</f>
        <v>0</v>
      </c>
      <c r="M3" s="4">
        <f>Товары!P3</f>
        <v>0</v>
      </c>
    </row>
    <row r="4" spans="1:13" s="13" customFormat="1" x14ac:dyDescent="0.25">
      <c r="A4" s="5">
        <f>Калькулятор!A4</f>
        <v>2</v>
      </c>
      <c r="B4" s="25">
        <f>Калькулятор!C4</f>
        <v>0</v>
      </c>
      <c r="C4" s="27">
        <f>Калькулятор!D4</f>
        <v>0</v>
      </c>
      <c r="D4" s="25" t="str">
        <f>IF(Калькулятор!F4=0,"",Калькулятор!F4)</f>
        <v/>
      </c>
      <c r="E4" s="25" t="str">
        <f>IF(D4="","",INDEX(Справочник!$E$2:$E$301,MATCH(Товары!#REF!,Справочник!$C$2:$C$301,0)))</f>
        <v/>
      </c>
      <c r="F4" s="4">
        <f>Товары!O4</f>
        <v>0</v>
      </c>
      <c r="G4" s="4"/>
      <c r="H4" s="4"/>
      <c r="I4" s="4"/>
      <c r="J4" s="14">
        <f>IF(Товары!N4&gt;0,Товары!N4,ROUND(G4*H4*I4/1000000000, 3))</f>
        <v>0</v>
      </c>
      <c r="K4" s="14">
        <f t="shared" ref="K4:K67" si="2">IF(OR(F4="",C4=""),"",F4*C4/1000)</f>
        <v>0</v>
      </c>
      <c r="L4" s="14">
        <f t="shared" ref="L4:L67" si="3">IF(OR(C4="",J4=""),"",J4*C4)</f>
        <v>0</v>
      </c>
      <c r="M4" s="4">
        <f>Товары!P4</f>
        <v>0</v>
      </c>
    </row>
    <row r="5" spans="1:13" s="13" customFormat="1" x14ac:dyDescent="0.25">
      <c r="A5" s="5">
        <f>Калькулятор!A5</f>
        <v>3</v>
      </c>
      <c r="B5" s="25">
        <f>Калькулятор!C5</f>
        <v>0</v>
      </c>
      <c r="C5" s="27">
        <f>Калькулятор!D5</f>
        <v>0</v>
      </c>
      <c r="D5" s="25" t="str">
        <f>IF(Калькулятор!F5=0,"",Калькулятор!F5)</f>
        <v/>
      </c>
      <c r="E5" s="25" t="str">
        <f>IF(D5="","",INDEX(Справочник!$E$2:$E$301,MATCH(Товары!#REF!,Справочник!$C$2:$C$301,0)))</f>
        <v/>
      </c>
      <c r="F5" s="4">
        <f>Товары!O5</f>
        <v>0</v>
      </c>
      <c r="G5" s="4"/>
      <c r="H5" s="4"/>
      <c r="I5" s="4"/>
      <c r="J5" s="14">
        <f>IF(Товары!N5&gt;0,Товары!N5,ROUND(G5*H5*I5/1000000000, 3))</f>
        <v>0</v>
      </c>
      <c r="K5" s="14">
        <f t="shared" si="2"/>
        <v>0</v>
      </c>
      <c r="L5" s="14">
        <f t="shared" si="3"/>
        <v>0</v>
      </c>
      <c r="M5" s="4">
        <f>Товары!P5</f>
        <v>0</v>
      </c>
    </row>
    <row r="6" spans="1:13" s="13" customFormat="1" x14ac:dyDescent="0.25">
      <c r="A6" s="5">
        <f>Калькулятор!A6</f>
        <v>4</v>
      </c>
      <c r="B6" s="25">
        <f>Калькулятор!C6</f>
        <v>0</v>
      </c>
      <c r="C6" s="27">
        <f>Калькулятор!D6</f>
        <v>0</v>
      </c>
      <c r="D6" s="25" t="str">
        <f>IF(Калькулятор!F6=0,"",Калькулятор!F6)</f>
        <v/>
      </c>
      <c r="E6" s="25" t="str">
        <f>IF(D6="","",INDEX(Справочник!$E$2:$E$301,MATCH(Товары!#REF!,Справочник!$C$2:$C$301,0)))</f>
        <v/>
      </c>
      <c r="F6" s="4">
        <f>Товары!O6</f>
        <v>0</v>
      </c>
      <c r="G6" s="4"/>
      <c r="H6" s="4"/>
      <c r="I6" s="4"/>
      <c r="J6" s="14">
        <f>IF(Товары!N6&gt;0,Товары!N6,ROUND(G6*H6*I6/1000000000, 3))</f>
        <v>0</v>
      </c>
      <c r="K6" s="14">
        <f t="shared" si="2"/>
        <v>0</v>
      </c>
      <c r="L6" s="14">
        <f t="shared" si="3"/>
        <v>0</v>
      </c>
      <c r="M6" s="4">
        <f>Товары!P6</f>
        <v>0</v>
      </c>
    </row>
    <row r="7" spans="1:13" s="13" customFormat="1" x14ac:dyDescent="0.25">
      <c r="A7" s="5">
        <f>Калькулятор!A7</f>
        <v>5</v>
      </c>
      <c r="B7" s="25">
        <f>Калькулятор!C7</f>
        <v>0</v>
      </c>
      <c r="C7" s="27">
        <f>Калькулятор!D7</f>
        <v>0</v>
      </c>
      <c r="D7" s="25" t="str">
        <f>IF(Калькулятор!F7=0,"",Калькулятор!F7)</f>
        <v/>
      </c>
      <c r="E7" s="25" t="str">
        <f>IF(D7="","",INDEX(Справочник!$E$2:$E$301,MATCH(Товары!#REF!,Справочник!$C$2:$C$301,0)))</f>
        <v/>
      </c>
      <c r="F7" s="4">
        <f>Товары!O7</f>
        <v>0</v>
      </c>
      <c r="G7" s="4"/>
      <c r="H7" s="4"/>
      <c r="I7" s="4"/>
      <c r="J7" s="14">
        <f>IF(Товары!N7&gt;0,Товары!N7,ROUND(G7*H7*I7/1000000000, 3))</f>
        <v>0</v>
      </c>
      <c r="K7" s="14">
        <f t="shared" si="2"/>
        <v>0</v>
      </c>
      <c r="L7" s="14">
        <f t="shared" si="3"/>
        <v>0</v>
      </c>
      <c r="M7" s="4">
        <f>Товары!P7</f>
        <v>0</v>
      </c>
    </row>
    <row r="8" spans="1:13" s="13" customFormat="1" x14ac:dyDescent="0.25">
      <c r="A8" s="5">
        <f>Калькулятор!A8</f>
        <v>6</v>
      </c>
      <c r="B8" s="25">
        <f>Калькулятор!C8</f>
        <v>0</v>
      </c>
      <c r="C8" s="27">
        <f>Калькулятор!D8</f>
        <v>0</v>
      </c>
      <c r="D8" s="25" t="str">
        <f>IF(Калькулятор!F8=0,"",Калькулятор!F8)</f>
        <v/>
      </c>
      <c r="E8" s="25" t="str">
        <f>IF(D8="","",INDEX(Справочник!$E$2:$E$301,MATCH(Товары!#REF!,Справочник!$C$2:$C$301,0)))</f>
        <v/>
      </c>
      <c r="F8" s="4">
        <f>Товары!O8</f>
        <v>0</v>
      </c>
      <c r="G8" s="4"/>
      <c r="H8" s="4"/>
      <c r="I8" s="4"/>
      <c r="J8" s="14">
        <f>IF(Товары!N8&gt;0,Товары!N8,ROUND(G8*H8*I8/1000000000, 3))</f>
        <v>0</v>
      </c>
      <c r="K8" s="14">
        <f t="shared" si="2"/>
        <v>0</v>
      </c>
      <c r="L8" s="14">
        <f t="shared" si="3"/>
        <v>0</v>
      </c>
      <c r="M8" s="4">
        <f>Товары!P8</f>
        <v>0</v>
      </c>
    </row>
    <row r="9" spans="1:13" s="13" customFormat="1" x14ac:dyDescent="0.25">
      <c r="A9" s="5">
        <f>Калькулятор!A9</f>
        <v>7</v>
      </c>
      <c r="B9" s="25">
        <f>Калькулятор!C9</f>
        <v>0</v>
      </c>
      <c r="C9" s="27">
        <f>Калькулятор!D9</f>
        <v>0</v>
      </c>
      <c r="D9" s="25" t="str">
        <f>IF(Калькулятор!F9=0,"",Калькулятор!F9)</f>
        <v/>
      </c>
      <c r="E9" s="25" t="str">
        <f>IF(D9="","",INDEX(Справочник!$E$2:$E$301,MATCH(Товары!#REF!,Справочник!$C$2:$C$301,0)))</f>
        <v/>
      </c>
      <c r="F9" s="4">
        <f>Товары!O9</f>
        <v>0</v>
      </c>
      <c r="G9" s="4"/>
      <c r="H9" s="4"/>
      <c r="I9" s="4"/>
      <c r="J9" s="14">
        <f>IF(Товары!N9&gt;0,Товары!N9,ROUND(G9*H9*I9/1000000000, 3))</f>
        <v>0</v>
      </c>
      <c r="K9" s="14">
        <f t="shared" si="2"/>
        <v>0</v>
      </c>
      <c r="L9" s="14">
        <f t="shared" si="3"/>
        <v>0</v>
      </c>
      <c r="M9" s="4">
        <f>Товары!P9</f>
        <v>0</v>
      </c>
    </row>
    <row r="10" spans="1:13" s="13" customFormat="1" x14ac:dyDescent="0.25">
      <c r="A10" s="5">
        <f>Калькулятор!A10</f>
        <v>8</v>
      </c>
      <c r="B10" s="25">
        <f>Калькулятор!C10</f>
        <v>0</v>
      </c>
      <c r="C10" s="27">
        <f>Калькулятор!D10</f>
        <v>0</v>
      </c>
      <c r="D10" s="25" t="str">
        <f>IF(Калькулятор!F10=0,"",Калькулятор!F10)</f>
        <v/>
      </c>
      <c r="E10" s="25" t="str">
        <f>IF(D10="","",INDEX(Справочник!$E$2:$E$301,MATCH(Товары!#REF!,Справочник!$C$2:$C$301,0)))</f>
        <v/>
      </c>
      <c r="F10" s="4">
        <f>Товары!O10</f>
        <v>0</v>
      </c>
      <c r="G10" s="4"/>
      <c r="H10" s="4"/>
      <c r="I10" s="4"/>
      <c r="J10" s="14">
        <f>IF(Товары!N10&gt;0,Товары!N10,ROUND(G10*H10*I10/1000000000, 3))</f>
        <v>0</v>
      </c>
      <c r="K10" s="14">
        <f t="shared" si="2"/>
        <v>0</v>
      </c>
      <c r="L10" s="14">
        <f t="shared" si="3"/>
        <v>0</v>
      </c>
      <c r="M10" s="4">
        <f>Товары!P10</f>
        <v>0</v>
      </c>
    </row>
    <row r="11" spans="1:13" s="13" customFormat="1" x14ac:dyDescent="0.25">
      <c r="A11" s="5">
        <f>Калькулятор!A11</f>
        <v>9</v>
      </c>
      <c r="B11" s="25">
        <f>Калькулятор!C11</f>
        <v>0</v>
      </c>
      <c r="C11" s="27">
        <f>Калькулятор!D11</f>
        <v>0</v>
      </c>
      <c r="D11" s="25" t="str">
        <f>IF(Калькулятор!F11=0,"",Калькулятор!F11)</f>
        <v/>
      </c>
      <c r="E11" s="25" t="str">
        <f>IF(D11="","",INDEX(Справочник!$E$2:$E$301,MATCH(Товары!#REF!,Справочник!$C$2:$C$301,0)))</f>
        <v/>
      </c>
      <c r="F11" s="4">
        <f>Товары!O11</f>
        <v>0</v>
      </c>
      <c r="G11" s="4"/>
      <c r="H11" s="4"/>
      <c r="I11" s="4"/>
      <c r="J11" s="14">
        <f>IF(Товары!N11&gt;0,Товары!N11,ROUND(G11*H11*I11/1000000000, 3))</f>
        <v>0</v>
      </c>
      <c r="K11" s="14">
        <f t="shared" si="2"/>
        <v>0</v>
      </c>
      <c r="L11" s="14">
        <f t="shared" si="3"/>
        <v>0</v>
      </c>
      <c r="M11" s="4">
        <f>Товары!P11</f>
        <v>0</v>
      </c>
    </row>
    <row r="12" spans="1:13" s="13" customFormat="1" x14ac:dyDescent="0.25">
      <c r="A12" s="5">
        <f>Калькулятор!A12</f>
        <v>10</v>
      </c>
      <c r="B12" s="25">
        <f>Калькулятор!C12</f>
        <v>0</v>
      </c>
      <c r="C12" s="27">
        <f>Калькулятор!D12</f>
        <v>0</v>
      </c>
      <c r="D12" s="25" t="str">
        <f>IF(Калькулятор!F12=0,"",Калькулятор!F12)</f>
        <v/>
      </c>
      <c r="E12" s="25" t="str">
        <f>IF(D12="","",INDEX(Справочник!$E$2:$E$301,MATCH(Товары!#REF!,Справочник!$C$2:$C$301,0)))</f>
        <v/>
      </c>
      <c r="F12" s="4">
        <f>Товары!O12</f>
        <v>0</v>
      </c>
      <c r="G12" s="4"/>
      <c r="H12" s="4"/>
      <c r="I12" s="4"/>
      <c r="J12" s="14">
        <f>IF(Товары!N12&gt;0,Товары!N12,ROUND(G12*H12*I12/1000000000, 3))</f>
        <v>0</v>
      </c>
      <c r="K12" s="14">
        <f t="shared" si="2"/>
        <v>0</v>
      </c>
      <c r="L12" s="14">
        <f t="shared" si="3"/>
        <v>0</v>
      </c>
      <c r="M12" s="4">
        <f>Товары!P12</f>
        <v>0</v>
      </c>
    </row>
    <row r="13" spans="1:13" s="13" customFormat="1" hidden="1" x14ac:dyDescent="0.25">
      <c r="A13" s="5">
        <f>Калькулятор!A13</f>
        <v>11</v>
      </c>
      <c r="B13" s="25">
        <f>Калькулятор!C13</f>
        <v>0</v>
      </c>
      <c r="C13" s="27">
        <f>Калькулятор!D13</f>
        <v>0</v>
      </c>
      <c r="D13" s="25" t="str">
        <f>IF(Калькулятор!F13=0,"",Калькулятор!F13)</f>
        <v/>
      </c>
      <c r="E13" s="25" t="str">
        <f>IF(D13="","",INDEX(Справочник!$E$2:$E$301,MATCH(Товары!#REF!,Справочник!$C$2:$C$301,0)))</f>
        <v/>
      </c>
      <c r="F13" s="4">
        <f>Товары!O13</f>
        <v>0</v>
      </c>
      <c r="G13" s="4"/>
      <c r="H13" s="4"/>
      <c r="I13" s="4"/>
      <c r="J13" s="14">
        <f>IF(Товары!N13&gt;0,Товары!N13,ROUND(G13*H13*I13/1000000000, 3))</f>
        <v>0</v>
      </c>
      <c r="K13" s="14">
        <f t="shared" si="2"/>
        <v>0</v>
      </c>
      <c r="L13" s="14">
        <f t="shared" si="3"/>
        <v>0</v>
      </c>
      <c r="M13" s="4">
        <f>Товары!P13</f>
        <v>0</v>
      </c>
    </row>
    <row r="14" spans="1:13" s="13" customFormat="1" hidden="1" x14ac:dyDescent="0.25">
      <c r="A14" s="5">
        <f>Калькулятор!A14</f>
        <v>12</v>
      </c>
      <c r="B14" s="25">
        <f>Калькулятор!C14</f>
        <v>0</v>
      </c>
      <c r="C14" s="27">
        <f>Калькулятор!D14</f>
        <v>0</v>
      </c>
      <c r="D14" s="25" t="str">
        <f>IF(Калькулятор!F14=0,"",Калькулятор!F14)</f>
        <v/>
      </c>
      <c r="E14" s="25" t="str">
        <f>IF(D14="","",INDEX(Справочник!$E$2:$E$301,MATCH(Товары!#REF!,Справочник!$C$2:$C$301,0)))</f>
        <v/>
      </c>
      <c r="F14" s="4">
        <f>Товары!O14</f>
        <v>0</v>
      </c>
      <c r="G14" s="4"/>
      <c r="H14" s="4"/>
      <c r="I14" s="4"/>
      <c r="J14" s="14">
        <f>IF(Товары!N14&gt;0,Товары!N14,ROUND(G14*H14*I14/1000000000, 3))</f>
        <v>0</v>
      </c>
      <c r="K14" s="14">
        <f t="shared" si="2"/>
        <v>0</v>
      </c>
      <c r="L14" s="14">
        <f t="shared" si="3"/>
        <v>0</v>
      </c>
      <c r="M14" s="4">
        <f>Товары!P14</f>
        <v>0</v>
      </c>
    </row>
    <row r="15" spans="1:13" s="13" customFormat="1" hidden="1" x14ac:dyDescent="0.25">
      <c r="A15" s="5">
        <f>Калькулятор!A15</f>
        <v>13</v>
      </c>
      <c r="B15" s="25">
        <f>Калькулятор!C15</f>
        <v>0</v>
      </c>
      <c r="C15" s="27">
        <f>Калькулятор!D15</f>
        <v>0</v>
      </c>
      <c r="D15" s="25" t="str">
        <f>IF(Калькулятор!F15=0,"",Калькулятор!F15)</f>
        <v/>
      </c>
      <c r="E15" s="25" t="str">
        <f>IF(D15="","",INDEX(Справочник!$E$2:$E$301,MATCH(Товары!#REF!,Справочник!$C$2:$C$301,0)))</f>
        <v/>
      </c>
      <c r="F15" s="4">
        <f>Товары!O15</f>
        <v>0</v>
      </c>
      <c r="G15" s="4"/>
      <c r="H15" s="4"/>
      <c r="I15" s="4"/>
      <c r="J15" s="14">
        <f>IF(Товары!N15&gt;0,Товары!N15,ROUND(G15*H15*I15/1000000000, 3))</f>
        <v>0</v>
      </c>
      <c r="K15" s="14">
        <f t="shared" si="2"/>
        <v>0</v>
      </c>
      <c r="L15" s="14">
        <f t="shared" si="3"/>
        <v>0</v>
      </c>
      <c r="M15" s="4">
        <f>Товары!P15</f>
        <v>0</v>
      </c>
    </row>
    <row r="16" spans="1:13" s="13" customFormat="1" hidden="1" x14ac:dyDescent="0.25">
      <c r="A16" s="5">
        <f>Калькулятор!A16</f>
        <v>14</v>
      </c>
      <c r="B16" s="25">
        <f>Калькулятор!C16</f>
        <v>0</v>
      </c>
      <c r="C16" s="27">
        <f>Калькулятор!D16</f>
        <v>0</v>
      </c>
      <c r="D16" s="25" t="str">
        <f>IF(Калькулятор!F16=0,"",Калькулятор!F16)</f>
        <v/>
      </c>
      <c r="E16" s="25" t="str">
        <f>IF(D16="","",INDEX(Справочник!$E$2:$E$301,MATCH(Товары!#REF!,Справочник!$C$2:$C$301,0)))</f>
        <v/>
      </c>
      <c r="F16" s="4">
        <f>Товары!O16</f>
        <v>0</v>
      </c>
      <c r="G16" s="4"/>
      <c r="H16" s="4"/>
      <c r="I16" s="4"/>
      <c r="J16" s="14">
        <f>IF(Товары!N16&gt;0,Товары!N16,ROUND(G16*H16*I16/1000000000, 3))</f>
        <v>0</v>
      </c>
      <c r="K16" s="14">
        <f t="shared" si="2"/>
        <v>0</v>
      </c>
      <c r="L16" s="14">
        <f t="shared" si="3"/>
        <v>0</v>
      </c>
      <c r="M16" s="4">
        <f>Товары!P16</f>
        <v>0</v>
      </c>
    </row>
    <row r="17" spans="1:13" s="13" customFormat="1" hidden="1" x14ac:dyDescent="0.25">
      <c r="A17" s="5">
        <f>Калькулятор!A17</f>
        <v>15</v>
      </c>
      <c r="B17" s="25">
        <f>Калькулятор!C17</f>
        <v>0</v>
      </c>
      <c r="C17" s="27">
        <f>Калькулятор!D17</f>
        <v>0</v>
      </c>
      <c r="D17" s="25" t="str">
        <f>IF(Калькулятор!F17=0,"",Калькулятор!F17)</f>
        <v/>
      </c>
      <c r="E17" s="25" t="str">
        <f>IF(D17="","",INDEX(Справочник!$E$2:$E$301,MATCH(Товары!#REF!,Справочник!$C$2:$C$301,0)))</f>
        <v/>
      </c>
      <c r="F17" s="4">
        <f>Товары!O17</f>
        <v>0</v>
      </c>
      <c r="G17" s="4"/>
      <c r="H17" s="4"/>
      <c r="I17" s="4"/>
      <c r="J17" s="14">
        <f>IF(Товары!N17&gt;0,Товары!N17,ROUND(G17*H17*I17/1000000000, 3))</f>
        <v>0</v>
      </c>
      <c r="K17" s="14">
        <f t="shared" si="2"/>
        <v>0</v>
      </c>
      <c r="L17" s="14">
        <f t="shared" si="3"/>
        <v>0</v>
      </c>
      <c r="M17" s="4">
        <f>Товары!P17</f>
        <v>0</v>
      </c>
    </row>
    <row r="18" spans="1:13" s="13" customFormat="1" hidden="1" x14ac:dyDescent="0.25">
      <c r="A18" s="5">
        <f>Калькулятор!A18</f>
        <v>16</v>
      </c>
      <c r="B18" s="25">
        <f>Калькулятор!C18</f>
        <v>0</v>
      </c>
      <c r="C18" s="27">
        <f>Калькулятор!D18</f>
        <v>0</v>
      </c>
      <c r="D18" s="25" t="str">
        <f>IF(Калькулятор!F18=0,"",Калькулятор!F18)</f>
        <v/>
      </c>
      <c r="E18" s="25" t="str">
        <f>IF(D18="","",INDEX(Справочник!$E$2:$E$301,MATCH(Товары!#REF!,Справочник!$C$2:$C$301,0)))</f>
        <v/>
      </c>
      <c r="F18" s="4">
        <f>Товары!O18</f>
        <v>0</v>
      </c>
      <c r="G18" s="4"/>
      <c r="H18" s="4"/>
      <c r="I18" s="4"/>
      <c r="J18" s="14">
        <f>IF(Товары!N18&gt;0,Товары!N18,ROUND(G18*H18*I18/1000000000, 3))</f>
        <v>0</v>
      </c>
      <c r="K18" s="14">
        <f t="shared" si="2"/>
        <v>0</v>
      </c>
      <c r="L18" s="14">
        <f t="shared" si="3"/>
        <v>0</v>
      </c>
      <c r="M18" s="4">
        <f>Товары!P18</f>
        <v>0</v>
      </c>
    </row>
    <row r="19" spans="1:13" s="13" customFormat="1" hidden="1" x14ac:dyDescent="0.25">
      <c r="A19" s="5">
        <f>Калькулятор!A19</f>
        <v>17</v>
      </c>
      <c r="B19" s="25">
        <f>Калькулятор!C19</f>
        <v>0</v>
      </c>
      <c r="C19" s="27">
        <f>Калькулятор!D19</f>
        <v>0</v>
      </c>
      <c r="D19" s="25" t="str">
        <f>IF(Калькулятор!F19=0,"",Калькулятор!F19)</f>
        <v/>
      </c>
      <c r="E19" s="25" t="str">
        <f>IF(D19="","",INDEX(Справочник!$E$2:$E$301,MATCH(Товары!#REF!,Справочник!$C$2:$C$301,0)))</f>
        <v/>
      </c>
      <c r="F19" s="4">
        <f>Товары!O19</f>
        <v>0</v>
      </c>
      <c r="G19" s="4"/>
      <c r="H19" s="4"/>
      <c r="I19" s="4"/>
      <c r="J19" s="14">
        <f>IF(Товары!N19&gt;0,Товары!N19,ROUND(G19*H19*I19/1000000000, 3))</f>
        <v>0</v>
      </c>
      <c r="K19" s="14">
        <f t="shared" si="2"/>
        <v>0</v>
      </c>
      <c r="L19" s="14">
        <f t="shared" si="3"/>
        <v>0</v>
      </c>
      <c r="M19" s="4">
        <f>Товары!P19</f>
        <v>0</v>
      </c>
    </row>
    <row r="20" spans="1:13" s="13" customFormat="1" hidden="1" x14ac:dyDescent="0.25">
      <c r="A20" s="5">
        <f>Калькулятор!A20</f>
        <v>18</v>
      </c>
      <c r="B20" s="25">
        <f>Калькулятор!C20</f>
        <v>0</v>
      </c>
      <c r="C20" s="27">
        <f>Калькулятор!D20</f>
        <v>0</v>
      </c>
      <c r="D20" s="25" t="str">
        <f>IF(Калькулятор!F20=0,"",Калькулятор!F20)</f>
        <v/>
      </c>
      <c r="E20" s="25" t="str">
        <f>IF(D20="","",INDEX(Справочник!$E$2:$E$301,MATCH(Товары!#REF!,Справочник!$C$2:$C$301,0)))</f>
        <v/>
      </c>
      <c r="F20" s="4">
        <f>Товары!O20</f>
        <v>0</v>
      </c>
      <c r="G20" s="4"/>
      <c r="H20" s="4"/>
      <c r="I20" s="4"/>
      <c r="J20" s="14">
        <f>IF(Товары!N20&gt;0,Товары!N20,ROUND(G20*H20*I20/1000000000, 3))</f>
        <v>0</v>
      </c>
      <c r="K20" s="14">
        <f t="shared" si="2"/>
        <v>0</v>
      </c>
      <c r="L20" s="14">
        <f t="shared" si="3"/>
        <v>0</v>
      </c>
      <c r="M20" s="4">
        <f>Товары!P20</f>
        <v>0</v>
      </c>
    </row>
    <row r="21" spans="1:13" s="13" customFormat="1" hidden="1" x14ac:dyDescent="0.25">
      <c r="A21" s="5">
        <f>Калькулятор!A21</f>
        <v>19</v>
      </c>
      <c r="B21" s="25">
        <f>Калькулятор!C21</f>
        <v>0</v>
      </c>
      <c r="C21" s="27">
        <f>Калькулятор!D21</f>
        <v>0</v>
      </c>
      <c r="D21" s="25" t="str">
        <f>IF(Калькулятор!F21=0,"",Калькулятор!F21)</f>
        <v/>
      </c>
      <c r="E21" s="25" t="str">
        <f>IF(D21="","",INDEX(Справочник!$E$2:$E$301,MATCH(Товары!#REF!,Справочник!$C$2:$C$301,0)))</f>
        <v/>
      </c>
      <c r="F21" s="4">
        <f>Товары!O21</f>
        <v>0</v>
      </c>
      <c r="G21" s="4"/>
      <c r="H21" s="4"/>
      <c r="I21" s="4"/>
      <c r="J21" s="14">
        <f>IF(Товары!N21&gt;0,Товары!N21,ROUND(G21*H21*I21/1000000000, 3))</f>
        <v>0</v>
      </c>
      <c r="K21" s="14">
        <f t="shared" si="2"/>
        <v>0</v>
      </c>
      <c r="L21" s="14">
        <f t="shared" si="3"/>
        <v>0</v>
      </c>
      <c r="M21" s="4">
        <f>Товары!P21</f>
        <v>0</v>
      </c>
    </row>
    <row r="22" spans="1:13" s="13" customFormat="1" hidden="1" x14ac:dyDescent="0.25">
      <c r="A22" s="5">
        <f>Калькулятор!A22</f>
        <v>20</v>
      </c>
      <c r="B22" s="25">
        <f>Калькулятор!C22</f>
        <v>0</v>
      </c>
      <c r="C22" s="27">
        <f>Калькулятор!D22</f>
        <v>0</v>
      </c>
      <c r="D22" s="25" t="str">
        <f>IF(Калькулятор!F22=0,"",Калькулятор!F22)</f>
        <v/>
      </c>
      <c r="E22" s="25" t="str">
        <f>IF(D22="","",INDEX(Справочник!$E$2:$E$301,MATCH(Товары!#REF!,Справочник!$C$2:$C$301,0)))</f>
        <v/>
      </c>
      <c r="F22" s="4">
        <f>Товары!O22</f>
        <v>0</v>
      </c>
      <c r="G22" s="4"/>
      <c r="H22" s="4"/>
      <c r="I22" s="4"/>
      <c r="J22" s="14">
        <f>IF(Товары!N22&gt;0,Товары!N22,ROUND(G22*H22*I22/1000000000, 3))</f>
        <v>0</v>
      </c>
      <c r="K22" s="14">
        <f t="shared" si="2"/>
        <v>0</v>
      </c>
      <c r="L22" s="14">
        <f t="shared" si="3"/>
        <v>0</v>
      </c>
      <c r="M22" s="4">
        <f>Товары!P22</f>
        <v>0</v>
      </c>
    </row>
    <row r="23" spans="1:13" s="13" customFormat="1" hidden="1" x14ac:dyDescent="0.25">
      <c r="A23" s="5">
        <f>Калькулятор!A23</f>
        <v>21</v>
      </c>
      <c r="B23" s="25">
        <f>Калькулятор!C23</f>
        <v>0</v>
      </c>
      <c r="C23" s="27">
        <f>Калькулятор!D23</f>
        <v>0</v>
      </c>
      <c r="D23" s="25" t="str">
        <f>IF(Калькулятор!F23=0,"",Калькулятор!F23)</f>
        <v/>
      </c>
      <c r="E23" s="25" t="str">
        <f>IF(D23="","",INDEX(Справочник!$E$2:$E$301,MATCH(Товары!#REF!,Справочник!$C$2:$C$301,0)))</f>
        <v/>
      </c>
      <c r="F23" s="4">
        <f>Товары!O23</f>
        <v>0</v>
      </c>
      <c r="G23" s="4"/>
      <c r="H23" s="4"/>
      <c r="I23" s="4"/>
      <c r="J23" s="14">
        <f>IF(Товары!N23&gt;0,Товары!N23,ROUND(G23*H23*I23/1000000000, 3))</f>
        <v>0</v>
      </c>
      <c r="K23" s="14">
        <f t="shared" si="2"/>
        <v>0</v>
      </c>
      <c r="L23" s="14">
        <f t="shared" si="3"/>
        <v>0</v>
      </c>
      <c r="M23" s="4">
        <f>Товары!P23</f>
        <v>0</v>
      </c>
    </row>
    <row r="24" spans="1:13" s="13" customFormat="1" hidden="1" x14ac:dyDescent="0.25">
      <c r="A24" s="5">
        <f>Калькулятор!A24</f>
        <v>22</v>
      </c>
      <c r="B24" s="25">
        <f>Калькулятор!C24</f>
        <v>0</v>
      </c>
      <c r="C24" s="27">
        <f>Калькулятор!D24</f>
        <v>0</v>
      </c>
      <c r="D24" s="25" t="str">
        <f>IF(Калькулятор!F24=0,"",Калькулятор!F24)</f>
        <v/>
      </c>
      <c r="E24" s="25" t="str">
        <f>IF(D24="","",INDEX(Справочник!$E$2:$E$301,MATCH(Товары!#REF!,Справочник!$C$2:$C$301,0)))</f>
        <v/>
      </c>
      <c r="F24" s="4">
        <f>Товары!O24</f>
        <v>0</v>
      </c>
      <c r="G24" s="4"/>
      <c r="H24" s="4"/>
      <c r="I24" s="4"/>
      <c r="J24" s="14">
        <f>IF(Товары!N24&gt;0,Товары!N24,ROUND(G24*H24*I24/1000000000, 3))</f>
        <v>0</v>
      </c>
      <c r="K24" s="14">
        <f t="shared" si="2"/>
        <v>0</v>
      </c>
      <c r="L24" s="14">
        <f t="shared" si="3"/>
        <v>0</v>
      </c>
      <c r="M24" s="4">
        <f>Товары!P24</f>
        <v>0</v>
      </c>
    </row>
    <row r="25" spans="1:13" s="13" customFormat="1" hidden="1" x14ac:dyDescent="0.25">
      <c r="A25" s="5">
        <f>Калькулятор!A25</f>
        <v>23</v>
      </c>
      <c r="B25" s="25">
        <f>Калькулятор!C25</f>
        <v>0</v>
      </c>
      <c r="C25" s="27">
        <f>Калькулятор!D25</f>
        <v>0</v>
      </c>
      <c r="D25" s="25" t="str">
        <f>IF(Калькулятор!F25=0,"",Калькулятор!F25)</f>
        <v/>
      </c>
      <c r="E25" s="25" t="str">
        <f>IF(D25="","",INDEX(Справочник!$E$2:$E$301,MATCH(Товары!#REF!,Справочник!$C$2:$C$301,0)))</f>
        <v/>
      </c>
      <c r="F25" s="4">
        <f>Товары!O25</f>
        <v>0</v>
      </c>
      <c r="G25" s="4"/>
      <c r="H25" s="4"/>
      <c r="I25" s="4"/>
      <c r="J25" s="14">
        <f>IF(Товары!N25&gt;0,Товары!N25,ROUND(G25*H25*I25/1000000000, 3))</f>
        <v>0</v>
      </c>
      <c r="K25" s="14">
        <f t="shared" si="2"/>
        <v>0</v>
      </c>
      <c r="L25" s="14">
        <f t="shared" si="3"/>
        <v>0</v>
      </c>
      <c r="M25" s="4">
        <f>Товары!P25</f>
        <v>0</v>
      </c>
    </row>
    <row r="26" spans="1:13" s="13" customFormat="1" hidden="1" x14ac:dyDescent="0.25">
      <c r="A26" s="5">
        <f>Калькулятор!A26</f>
        <v>24</v>
      </c>
      <c r="B26" s="25">
        <f>Калькулятор!C26</f>
        <v>0</v>
      </c>
      <c r="C26" s="27">
        <f>Калькулятор!D26</f>
        <v>0</v>
      </c>
      <c r="D26" s="25" t="str">
        <f>IF(Калькулятор!F26=0,"",Калькулятор!F26)</f>
        <v/>
      </c>
      <c r="E26" s="25" t="str">
        <f>IF(D26="","",INDEX(Справочник!$E$2:$E$301,MATCH(Товары!#REF!,Справочник!$C$2:$C$301,0)))</f>
        <v/>
      </c>
      <c r="F26" s="4">
        <f>Товары!O26</f>
        <v>0</v>
      </c>
      <c r="G26" s="4"/>
      <c r="H26" s="4"/>
      <c r="I26" s="4"/>
      <c r="J26" s="14">
        <f>IF(Товары!N26&gt;0,Товары!N26,ROUND(G26*H26*I26/1000000000, 3))</f>
        <v>0</v>
      </c>
      <c r="K26" s="14">
        <f t="shared" si="2"/>
        <v>0</v>
      </c>
      <c r="L26" s="14">
        <f t="shared" si="3"/>
        <v>0</v>
      </c>
      <c r="M26" s="4">
        <f>Товары!P26</f>
        <v>0</v>
      </c>
    </row>
    <row r="27" spans="1:13" s="13" customFormat="1" hidden="1" x14ac:dyDescent="0.25">
      <c r="A27" s="5">
        <f>Калькулятор!A27</f>
        <v>25</v>
      </c>
      <c r="B27" s="25">
        <f>Калькулятор!C27</f>
        <v>0</v>
      </c>
      <c r="C27" s="27">
        <f>Калькулятор!D27</f>
        <v>0</v>
      </c>
      <c r="D27" s="25" t="str">
        <f>IF(Калькулятор!F27=0,"",Калькулятор!F27)</f>
        <v/>
      </c>
      <c r="E27" s="25" t="str">
        <f>IF(D27="","",INDEX(Справочник!$E$2:$E$301,MATCH(Товары!#REF!,Справочник!$C$2:$C$301,0)))</f>
        <v/>
      </c>
      <c r="F27" s="4">
        <f>Товары!O27</f>
        <v>0</v>
      </c>
      <c r="G27" s="4"/>
      <c r="H27" s="4"/>
      <c r="I27" s="4"/>
      <c r="J27" s="14">
        <f>IF(Товары!N27&gt;0,Товары!N27,ROUND(G27*H27*I27/1000000000, 3))</f>
        <v>0</v>
      </c>
      <c r="K27" s="14">
        <f t="shared" si="2"/>
        <v>0</v>
      </c>
      <c r="L27" s="14">
        <f t="shared" si="3"/>
        <v>0</v>
      </c>
      <c r="M27" s="4">
        <f>Товары!P27</f>
        <v>0</v>
      </c>
    </row>
    <row r="28" spans="1:13" s="13" customFormat="1" hidden="1" x14ac:dyDescent="0.25">
      <c r="A28" s="5">
        <f>Калькулятор!A28</f>
        <v>26</v>
      </c>
      <c r="B28" s="25">
        <f>Калькулятор!C28</f>
        <v>0</v>
      </c>
      <c r="C28" s="27">
        <f>Калькулятор!D28</f>
        <v>0</v>
      </c>
      <c r="D28" s="25" t="str">
        <f>IF(Калькулятор!F28=0,"",Калькулятор!F28)</f>
        <v/>
      </c>
      <c r="E28" s="25" t="str">
        <f>IF(D28="","",INDEX(Справочник!$E$2:$E$301,MATCH(Товары!#REF!,Справочник!$C$2:$C$301,0)))</f>
        <v/>
      </c>
      <c r="F28" s="4">
        <f>Товары!O28</f>
        <v>0</v>
      </c>
      <c r="G28" s="4"/>
      <c r="H28" s="4"/>
      <c r="I28" s="4"/>
      <c r="J28" s="14">
        <f>IF(Товары!N28&gt;0,Товары!N28,ROUND(G28*H28*I28/1000000000, 3))</f>
        <v>0</v>
      </c>
      <c r="K28" s="14">
        <f t="shared" si="2"/>
        <v>0</v>
      </c>
      <c r="L28" s="14">
        <f t="shared" si="3"/>
        <v>0</v>
      </c>
      <c r="M28" s="4">
        <f>Товары!P28</f>
        <v>0</v>
      </c>
    </row>
    <row r="29" spans="1:13" s="13" customFormat="1" hidden="1" x14ac:dyDescent="0.25">
      <c r="A29" s="5">
        <f>Калькулятор!A29</f>
        <v>27</v>
      </c>
      <c r="B29" s="25">
        <f>Калькулятор!C29</f>
        <v>0</v>
      </c>
      <c r="C29" s="27">
        <f>Калькулятор!D29</f>
        <v>0</v>
      </c>
      <c r="D29" s="25" t="str">
        <f>IF(Калькулятор!F29=0,"",Калькулятор!F29)</f>
        <v/>
      </c>
      <c r="E29" s="25" t="str">
        <f>IF(D29="","",INDEX(Справочник!$E$2:$E$301,MATCH(Товары!#REF!,Справочник!$C$2:$C$301,0)))</f>
        <v/>
      </c>
      <c r="F29" s="4">
        <f>Товары!O29</f>
        <v>0</v>
      </c>
      <c r="G29" s="4"/>
      <c r="H29" s="4"/>
      <c r="I29" s="4"/>
      <c r="J29" s="14">
        <f>IF(Товары!N29&gt;0,Товары!N29,ROUND(G29*H29*I29/1000000000, 3))</f>
        <v>0</v>
      </c>
      <c r="K29" s="14">
        <f t="shared" si="2"/>
        <v>0</v>
      </c>
      <c r="L29" s="14">
        <f t="shared" si="3"/>
        <v>0</v>
      </c>
      <c r="M29" s="4">
        <f>Товары!P29</f>
        <v>0</v>
      </c>
    </row>
    <row r="30" spans="1:13" s="13" customFormat="1" hidden="1" x14ac:dyDescent="0.25">
      <c r="A30" s="5">
        <f>Калькулятор!A30</f>
        <v>28</v>
      </c>
      <c r="B30" s="25">
        <f>Калькулятор!C30</f>
        <v>0</v>
      </c>
      <c r="C30" s="27">
        <f>Калькулятор!D30</f>
        <v>0</v>
      </c>
      <c r="D30" s="25" t="str">
        <f>IF(Калькулятор!F30=0,"",Калькулятор!F30)</f>
        <v/>
      </c>
      <c r="E30" s="25" t="str">
        <f>IF(D30="","",INDEX(Справочник!$E$2:$E$301,MATCH(Товары!#REF!,Справочник!$C$2:$C$301,0)))</f>
        <v/>
      </c>
      <c r="F30" s="4">
        <f>Товары!O30</f>
        <v>0</v>
      </c>
      <c r="G30" s="4"/>
      <c r="H30" s="4"/>
      <c r="I30" s="4"/>
      <c r="J30" s="14">
        <f>IF(Товары!N30&gt;0,Товары!N30,ROUND(G30*H30*I30/1000000000, 3))</f>
        <v>0</v>
      </c>
      <c r="K30" s="14">
        <f t="shared" si="2"/>
        <v>0</v>
      </c>
      <c r="L30" s="14">
        <f t="shared" si="3"/>
        <v>0</v>
      </c>
      <c r="M30" s="4">
        <f>Товары!P30</f>
        <v>0</v>
      </c>
    </row>
    <row r="31" spans="1:13" s="13" customFormat="1" hidden="1" x14ac:dyDescent="0.25">
      <c r="A31" s="5">
        <f>Калькулятор!A31</f>
        <v>29</v>
      </c>
      <c r="B31" s="25">
        <f>Калькулятор!C31</f>
        <v>0</v>
      </c>
      <c r="C31" s="27">
        <f>Калькулятор!D31</f>
        <v>0</v>
      </c>
      <c r="D31" s="25" t="str">
        <f>IF(Калькулятор!F31=0,"",Калькулятор!F31)</f>
        <v/>
      </c>
      <c r="E31" s="25" t="str">
        <f>IF(D31="","",INDEX(Справочник!$E$2:$E$301,MATCH(Товары!#REF!,Справочник!$C$2:$C$301,0)))</f>
        <v/>
      </c>
      <c r="F31" s="4">
        <f>Товары!O31</f>
        <v>0</v>
      </c>
      <c r="G31" s="4"/>
      <c r="H31" s="4"/>
      <c r="I31" s="4"/>
      <c r="J31" s="14">
        <f>IF(Товары!N31&gt;0,Товары!N31,ROUND(G31*H31*I31/1000000000, 3))</f>
        <v>0</v>
      </c>
      <c r="K31" s="14">
        <f t="shared" si="2"/>
        <v>0</v>
      </c>
      <c r="L31" s="14">
        <f t="shared" si="3"/>
        <v>0</v>
      </c>
      <c r="M31" s="4">
        <f>Товары!P31</f>
        <v>0</v>
      </c>
    </row>
    <row r="32" spans="1:13" s="13" customFormat="1" hidden="1" x14ac:dyDescent="0.25">
      <c r="A32" s="5">
        <f>Калькулятор!A32</f>
        <v>30</v>
      </c>
      <c r="B32" s="25">
        <f>Калькулятор!C32</f>
        <v>0</v>
      </c>
      <c r="C32" s="27">
        <f>Калькулятор!D32</f>
        <v>0</v>
      </c>
      <c r="D32" s="25" t="str">
        <f>IF(Калькулятор!F32=0,"",Калькулятор!F32)</f>
        <v/>
      </c>
      <c r="E32" s="25" t="str">
        <f>IF(D32="","",INDEX(Справочник!$E$2:$E$301,MATCH(Товары!#REF!,Справочник!$C$2:$C$301,0)))</f>
        <v/>
      </c>
      <c r="F32" s="4">
        <f>Товары!O32</f>
        <v>0</v>
      </c>
      <c r="G32" s="4"/>
      <c r="H32" s="4"/>
      <c r="I32" s="4"/>
      <c r="J32" s="14">
        <f>IF(Товары!N32&gt;0,Товары!N32,ROUND(G32*H32*I32/1000000000, 3))</f>
        <v>0</v>
      </c>
      <c r="K32" s="14">
        <f t="shared" si="2"/>
        <v>0</v>
      </c>
      <c r="L32" s="14">
        <f t="shared" si="3"/>
        <v>0</v>
      </c>
      <c r="M32" s="4">
        <f>Товары!P32</f>
        <v>0</v>
      </c>
    </row>
    <row r="33" spans="1:13" s="13" customFormat="1" hidden="1" x14ac:dyDescent="0.25">
      <c r="A33" s="5">
        <f>Калькулятор!A33</f>
        <v>31</v>
      </c>
      <c r="B33" s="25">
        <f>Калькулятор!C33</f>
        <v>0</v>
      </c>
      <c r="C33" s="27">
        <f>Калькулятор!D33</f>
        <v>0</v>
      </c>
      <c r="D33" s="25" t="str">
        <f>IF(Калькулятор!F33=0,"",Калькулятор!F33)</f>
        <v/>
      </c>
      <c r="E33" s="25" t="str">
        <f>IF(D33="","",INDEX(Справочник!$E$2:$E$301,MATCH(Товары!#REF!,Справочник!$C$2:$C$301,0)))</f>
        <v/>
      </c>
      <c r="F33" s="4">
        <f>Товары!O33</f>
        <v>0</v>
      </c>
      <c r="G33" s="4"/>
      <c r="H33" s="4"/>
      <c r="I33" s="4"/>
      <c r="J33" s="14">
        <f>IF(Товары!N33&gt;0,Товары!N33,ROUND(G33*H33*I33/1000000000, 3))</f>
        <v>0</v>
      </c>
      <c r="K33" s="14">
        <f t="shared" si="2"/>
        <v>0</v>
      </c>
      <c r="L33" s="14">
        <f t="shared" si="3"/>
        <v>0</v>
      </c>
      <c r="M33" s="4">
        <f>Товары!P33</f>
        <v>0</v>
      </c>
    </row>
    <row r="34" spans="1:13" s="13" customFormat="1" hidden="1" x14ac:dyDescent="0.25">
      <c r="A34" s="5">
        <f>Калькулятор!A34</f>
        <v>32</v>
      </c>
      <c r="B34" s="25">
        <f>Калькулятор!C34</f>
        <v>0</v>
      </c>
      <c r="C34" s="27">
        <f>Калькулятор!D34</f>
        <v>0</v>
      </c>
      <c r="D34" s="25" t="str">
        <f>IF(Калькулятор!F34=0,"",Калькулятор!F34)</f>
        <v/>
      </c>
      <c r="E34" s="25" t="str">
        <f>IF(D34="","",INDEX(Справочник!$E$2:$E$301,MATCH(Товары!#REF!,Справочник!$C$2:$C$301,0)))</f>
        <v/>
      </c>
      <c r="F34" s="4">
        <f>Товары!O34</f>
        <v>0</v>
      </c>
      <c r="G34" s="4"/>
      <c r="H34" s="4"/>
      <c r="I34" s="4"/>
      <c r="J34" s="14">
        <f>IF(Товары!N34&gt;0,Товары!N34,ROUND(G34*H34*I34/1000000000, 3))</f>
        <v>0</v>
      </c>
      <c r="K34" s="14">
        <f t="shared" si="2"/>
        <v>0</v>
      </c>
      <c r="L34" s="14">
        <f t="shared" si="3"/>
        <v>0</v>
      </c>
      <c r="M34" s="4">
        <f>Товары!P34</f>
        <v>0</v>
      </c>
    </row>
    <row r="35" spans="1:13" s="13" customFormat="1" hidden="1" x14ac:dyDescent="0.25">
      <c r="A35" s="5">
        <f>Калькулятор!A35</f>
        <v>33</v>
      </c>
      <c r="B35" s="25">
        <f>Калькулятор!C35</f>
        <v>0</v>
      </c>
      <c r="C35" s="27">
        <f>Калькулятор!D35</f>
        <v>0</v>
      </c>
      <c r="D35" s="25" t="str">
        <f>IF(Калькулятор!F35=0,"",Калькулятор!F35)</f>
        <v/>
      </c>
      <c r="E35" s="25" t="str">
        <f>IF(D35="","",INDEX(Справочник!$E$2:$E$301,MATCH(Товары!#REF!,Справочник!$C$2:$C$301,0)))</f>
        <v/>
      </c>
      <c r="F35" s="4">
        <f>Товары!O35</f>
        <v>0</v>
      </c>
      <c r="G35" s="4"/>
      <c r="H35" s="4"/>
      <c r="I35" s="4"/>
      <c r="J35" s="14">
        <f>IF(Товары!N35&gt;0,Товары!N35,ROUND(G35*H35*I35/1000000000, 3))</f>
        <v>0</v>
      </c>
      <c r="K35" s="14">
        <f t="shared" si="2"/>
        <v>0</v>
      </c>
      <c r="L35" s="14">
        <f t="shared" si="3"/>
        <v>0</v>
      </c>
      <c r="M35" s="4">
        <f>Товары!P35</f>
        <v>0</v>
      </c>
    </row>
    <row r="36" spans="1:13" s="13" customFormat="1" hidden="1" x14ac:dyDescent="0.25">
      <c r="A36" s="5">
        <f>Калькулятор!A36</f>
        <v>34</v>
      </c>
      <c r="B36" s="25">
        <f>Калькулятор!C36</f>
        <v>0</v>
      </c>
      <c r="C36" s="27">
        <f>Калькулятор!D36</f>
        <v>0</v>
      </c>
      <c r="D36" s="25" t="str">
        <f>IF(Калькулятор!F36=0,"",Калькулятор!F36)</f>
        <v/>
      </c>
      <c r="E36" s="25" t="str">
        <f>IF(D36="","",INDEX(Справочник!$E$2:$E$301,MATCH(Товары!#REF!,Справочник!$C$2:$C$301,0)))</f>
        <v/>
      </c>
      <c r="F36" s="4">
        <f>Товары!O36</f>
        <v>0</v>
      </c>
      <c r="G36" s="4"/>
      <c r="H36" s="4"/>
      <c r="I36" s="4"/>
      <c r="J36" s="14">
        <f>IF(Товары!N36&gt;0,Товары!N36,ROUND(G36*H36*I36/1000000000, 3))</f>
        <v>0</v>
      </c>
      <c r="K36" s="14">
        <f t="shared" si="2"/>
        <v>0</v>
      </c>
      <c r="L36" s="14">
        <f t="shared" si="3"/>
        <v>0</v>
      </c>
      <c r="M36" s="4">
        <f>Товары!P36</f>
        <v>0</v>
      </c>
    </row>
    <row r="37" spans="1:13" s="13" customFormat="1" hidden="1" x14ac:dyDescent="0.25">
      <c r="A37" s="5">
        <f>Калькулятор!A37</f>
        <v>35</v>
      </c>
      <c r="B37" s="25">
        <f>Калькулятор!C37</f>
        <v>0</v>
      </c>
      <c r="C37" s="27">
        <f>Калькулятор!D37</f>
        <v>0</v>
      </c>
      <c r="D37" s="25" t="str">
        <f>IF(Калькулятор!F37=0,"",Калькулятор!F37)</f>
        <v/>
      </c>
      <c r="E37" s="25" t="str">
        <f>IF(D37="","",INDEX(Справочник!$E$2:$E$301,MATCH(Товары!#REF!,Справочник!$C$2:$C$301,0)))</f>
        <v/>
      </c>
      <c r="F37" s="4">
        <f>Товары!O37</f>
        <v>0</v>
      </c>
      <c r="G37" s="4"/>
      <c r="H37" s="4"/>
      <c r="I37" s="4"/>
      <c r="J37" s="14">
        <f>IF(Товары!N37&gt;0,Товары!N37,ROUND(G37*H37*I37/1000000000, 3))</f>
        <v>0</v>
      </c>
      <c r="K37" s="14">
        <f t="shared" si="2"/>
        <v>0</v>
      </c>
      <c r="L37" s="14">
        <f t="shared" si="3"/>
        <v>0</v>
      </c>
      <c r="M37" s="4">
        <f>Товары!P37</f>
        <v>0</v>
      </c>
    </row>
    <row r="38" spans="1:13" s="13" customFormat="1" hidden="1" x14ac:dyDescent="0.25">
      <c r="A38" s="5">
        <f>Калькулятор!A38</f>
        <v>36</v>
      </c>
      <c r="B38" s="25">
        <f>Калькулятор!C38</f>
        <v>0</v>
      </c>
      <c r="C38" s="27">
        <f>Калькулятор!D38</f>
        <v>0</v>
      </c>
      <c r="D38" s="25" t="str">
        <f>IF(Калькулятор!F38=0,"",Калькулятор!F38)</f>
        <v/>
      </c>
      <c r="E38" s="25" t="str">
        <f>IF(D38="","",INDEX(Справочник!$E$2:$E$301,MATCH(Товары!#REF!,Справочник!$C$2:$C$301,0)))</f>
        <v/>
      </c>
      <c r="F38" s="4">
        <f>Товары!O38</f>
        <v>0</v>
      </c>
      <c r="G38" s="4"/>
      <c r="H38" s="4"/>
      <c r="I38" s="4"/>
      <c r="J38" s="14">
        <f>IF(Товары!N38&gt;0,Товары!N38,ROUND(G38*H38*I38/1000000000, 3))</f>
        <v>0</v>
      </c>
      <c r="K38" s="14">
        <f t="shared" si="2"/>
        <v>0</v>
      </c>
      <c r="L38" s="14">
        <f t="shared" si="3"/>
        <v>0</v>
      </c>
      <c r="M38" s="4">
        <f>Товары!P38</f>
        <v>0</v>
      </c>
    </row>
    <row r="39" spans="1:13" s="13" customFormat="1" hidden="1" x14ac:dyDescent="0.25">
      <c r="A39" s="5">
        <f>Калькулятор!A39</f>
        <v>37</v>
      </c>
      <c r="B39" s="25">
        <f>Калькулятор!C39</f>
        <v>0</v>
      </c>
      <c r="C39" s="27">
        <f>Калькулятор!D39</f>
        <v>0</v>
      </c>
      <c r="D39" s="25" t="str">
        <f>IF(Калькулятор!F39=0,"",Калькулятор!F39)</f>
        <v/>
      </c>
      <c r="E39" s="25" t="str">
        <f>IF(D39="","",INDEX(Справочник!$E$2:$E$301,MATCH(Товары!#REF!,Справочник!$C$2:$C$301,0)))</f>
        <v/>
      </c>
      <c r="F39" s="4">
        <f>Товары!O39</f>
        <v>0</v>
      </c>
      <c r="G39" s="4"/>
      <c r="H39" s="4"/>
      <c r="I39" s="4"/>
      <c r="J39" s="14">
        <f>IF(Товары!N39&gt;0,Товары!N39,ROUND(G39*H39*I39/1000000000, 3))</f>
        <v>0</v>
      </c>
      <c r="K39" s="14">
        <f t="shared" si="2"/>
        <v>0</v>
      </c>
      <c r="L39" s="14">
        <f t="shared" si="3"/>
        <v>0</v>
      </c>
      <c r="M39" s="4">
        <f>Товары!P39</f>
        <v>0</v>
      </c>
    </row>
    <row r="40" spans="1:13" s="13" customFormat="1" hidden="1" x14ac:dyDescent="0.25">
      <c r="A40" s="5">
        <f>Калькулятор!A40</f>
        <v>38</v>
      </c>
      <c r="B40" s="25">
        <f>Калькулятор!C40</f>
        <v>0</v>
      </c>
      <c r="C40" s="27">
        <f>Калькулятор!D40</f>
        <v>0</v>
      </c>
      <c r="D40" s="25" t="str">
        <f>IF(Калькулятор!F40=0,"",Калькулятор!F40)</f>
        <v/>
      </c>
      <c r="E40" s="25" t="str">
        <f>IF(D40="","",INDEX(Справочник!$E$2:$E$301,MATCH(Товары!#REF!,Справочник!$C$2:$C$301,0)))</f>
        <v/>
      </c>
      <c r="F40" s="4">
        <f>Товары!O40</f>
        <v>0</v>
      </c>
      <c r="G40" s="4"/>
      <c r="H40" s="4"/>
      <c r="I40" s="4"/>
      <c r="J40" s="14">
        <f>IF(Товары!N40&gt;0,Товары!N40,ROUND(G40*H40*I40/1000000000, 3))</f>
        <v>0</v>
      </c>
      <c r="K40" s="14">
        <f t="shared" si="2"/>
        <v>0</v>
      </c>
      <c r="L40" s="14">
        <f t="shared" si="3"/>
        <v>0</v>
      </c>
      <c r="M40" s="4">
        <f>Товары!P40</f>
        <v>0</v>
      </c>
    </row>
    <row r="41" spans="1:13" s="13" customFormat="1" hidden="1" x14ac:dyDescent="0.25">
      <c r="A41" s="5">
        <f>Калькулятор!A41</f>
        <v>39</v>
      </c>
      <c r="B41" s="25">
        <f>Калькулятор!C41</f>
        <v>0</v>
      </c>
      <c r="C41" s="27">
        <f>Калькулятор!D41</f>
        <v>0</v>
      </c>
      <c r="D41" s="25" t="str">
        <f>IF(Калькулятор!F41=0,"",Калькулятор!F41)</f>
        <v/>
      </c>
      <c r="E41" s="25" t="str">
        <f>IF(D41="","",INDEX(Справочник!$E$2:$E$301,MATCH(Товары!#REF!,Справочник!$C$2:$C$301,0)))</f>
        <v/>
      </c>
      <c r="F41" s="4">
        <f>Товары!O41</f>
        <v>0</v>
      </c>
      <c r="G41" s="4"/>
      <c r="H41" s="4"/>
      <c r="I41" s="4"/>
      <c r="J41" s="14">
        <f>IF(Товары!N41&gt;0,Товары!N41,ROUND(G41*H41*I41/1000000000, 3))</f>
        <v>0</v>
      </c>
      <c r="K41" s="14">
        <f t="shared" si="2"/>
        <v>0</v>
      </c>
      <c r="L41" s="14">
        <f t="shared" si="3"/>
        <v>0</v>
      </c>
      <c r="M41" s="4">
        <f>Товары!P41</f>
        <v>0</v>
      </c>
    </row>
    <row r="42" spans="1:13" s="13" customFormat="1" hidden="1" x14ac:dyDescent="0.25">
      <c r="A42" s="5">
        <f>Калькулятор!A42</f>
        <v>40</v>
      </c>
      <c r="B42" s="25">
        <f>Калькулятор!C42</f>
        <v>0</v>
      </c>
      <c r="C42" s="27">
        <f>Калькулятор!D42</f>
        <v>0</v>
      </c>
      <c r="D42" s="25" t="str">
        <f>IF(Калькулятор!F42=0,"",Калькулятор!F42)</f>
        <v/>
      </c>
      <c r="E42" s="25" t="str">
        <f>IF(D42="","",INDEX(Справочник!$E$2:$E$301,MATCH(Товары!#REF!,Справочник!$C$2:$C$301,0)))</f>
        <v/>
      </c>
      <c r="F42" s="4">
        <f>Товары!O42</f>
        <v>0</v>
      </c>
      <c r="G42" s="4"/>
      <c r="H42" s="4"/>
      <c r="I42" s="4"/>
      <c r="J42" s="14">
        <f>IF(Товары!N42&gt;0,Товары!N42,ROUND(G42*H42*I42/1000000000, 3))</f>
        <v>0</v>
      </c>
      <c r="K42" s="14">
        <f t="shared" si="2"/>
        <v>0</v>
      </c>
      <c r="L42" s="14">
        <f t="shared" si="3"/>
        <v>0</v>
      </c>
      <c r="M42" s="4">
        <f>Товары!P42</f>
        <v>0</v>
      </c>
    </row>
    <row r="43" spans="1:13" s="13" customFormat="1" hidden="1" x14ac:dyDescent="0.25">
      <c r="A43" s="5">
        <f>Калькулятор!A43</f>
        <v>41</v>
      </c>
      <c r="B43" s="25">
        <f>Калькулятор!C43</f>
        <v>0</v>
      </c>
      <c r="C43" s="27">
        <f>Калькулятор!D43</f>
        <v>0</v>
      </c>
      <c r="D43" s="25" t="str">
        <f>IF(Калькулятор!F43=0,"",Калькулятор!F43)</f>
        <v/>
      </c>
      <c r="E43" s="25" t="str">
        <f>IF(D43="","",INDEX(Справочник!$E$2:$E$301,MATCH(Товары!#REF!,Справочник!$C$2:$C$301,0)))</f>
        <v/>
      </c>
      <c r="F43" s="4">
        <f>Товары!O43</f>
        <v>0</v>
      </c>
      <c r="G43" s="4"/>
      <c r="H43" s="4"/>
      <c r="I43" s="4"/>
      <c r="J43" s="14">
        <f>IF(Товары!N43&gt;0,Товары!N43,ROUND(G43*H43*I43/1000000000, 3))</f>
        <v>0</v>
      </c>
      <c r="K43" s="14">
        <f t="shared" si="2"/>
        <v>0</v>
      </c>
      <c r="L43" s="14">
        <f t="shared" si="3"/>
        <v>0</v>
      </c>
      <c r="M43" s="4">
        <f>Товары!P43</f>
        <v>0</v>
      </c>
    </row>
    <row r="44" spans="1:13" s="13" customFormat="1" hidden="1" x14ac:dyDescent="0.25">
      <c r="A44" s="5">
        <f>Калькулятор!A44</f>
        <v>42</v>
      </c>
      <c r="B44" s="25">
        <f>Калькулятор!C44</f>
        <v>0</v>
      </c>
      <c r="C44" s="27">
        <f>Калькулятор!D44</f>
        <v>0</v>
      </c>
      <c r="D44" s="25" t="str">
        <f>IF(Калькулятор!F44=0,"",Калькулятор!F44)</f>
        <v/>
      </c>
      <c r="E44" s="25" t="str">
        <f>IF(D44="","",INDEX(Справочник!$E$2:$E$301,MATCH(Товары!#REF!,Справочник!$C$2:$C$301,0)))</f>
        <v/>
      </c>
      <c r="F44" s="4">
        <f>Товары!O44</f>
        <v>0</v>
      </c>
      <c r="G44" s="4"/>
      <c r="H44" s="4"/>
      <c r="I44" s="4"/>
      <c r="J44" s="14">
        <f>IF(Товары!N44&gt;0,Товары!N44,ROUND(G44*H44*I44/1000000000, 3))</f>
        <v>0</v>
      </c>
      <c r="K44" s="14">
        <f t="shared" si="2"/>
        <v>0</v>
      </c>
      <c r="L44" s="14">
        <f t="shared" si="3"/>
        <v>0</v>
      </c>
      <c r="M44" s="4">
        <f>Товары!P44</f>
        <v>0</v>
      </c>
    </row>
    <row r="45" spans="1:13" s="13" customFormat="1" hidden="1" x14ac:dyDescent="0.25">
      <c r="A45" s="5">
        <f>Калькулятор!A45</f>
        <v>43</v>
      </c>
      <c r="B45" s="25">
        <f>Калькулятор!C45</f>
        <v>0</v>
      </c>
      <c r="C45" s="27">
        <f>Калькулятор!D45</f>
        <v>0</v>
      </c>
      <c r="D45" s="25" t="str">
        <f>IF(Калькулятор!F45=0,"",Калькулятор!F45)</f>
        <v/>
      </c>
      <c r="E45" s="25" t="str">
        <f>IF(D45="","",INDEX(Справочник!$E$2:$E$301,MATCH(Товары!#REF!,Справочник!$C$2:$C$301,0)))</f>
        <v/>
      </c>
      <c r="F45" s="4">
        <f>Товары!O45</f>
        <v>0</v>
      </c>
      <c r="G45" s="4"/>
      <c r="H45" s="4"/>
      <c r="I45" s="4"/>
      <c r="J45" s="14">
        <f>IF(Товары!N45&gt;0,Товары!N45,ROUND(G45*H45*I45/1000000000, 3))</f>
        <v>0</v>
      </c>
      <c r="K45" s="14">
        <f t="shared" si="2"/>
        <v>0</v>
      </c>
      <c r="L45" s="14">
        <f t="shared" si="3"/>
        <v>0</v>
      </c>
      <c r="M45" s="4">
        <f>Товары!P45</f>
        <v>0</v>
      </c>
    </row>
    <row r="46" spans="1:13" s="13" customFormat="1" hidden="1" x14ac:dyDescent="0.25">
      <c r="A46" s="5">
        <f>Калькулятор!A46</f>
        <v>44</v>
      </c>
      <c r="B46" s="25">
        <f>Калькулятор!C46</f>
        <v>0</v>
      </c>
      <c r="C46" s="27">
        <f>Калькулятор!D46</f>
        <v>0</v>
      </c>
      <c r="D46" s="25" t="str">
        <f>IF(Калькулятор!F46=0,"",Калькулятор!F46)</f>
        <v/>
      </c>
      <c r="E46" s="25" t="str">
        <f>IF(D46="","",INDEX(Справочник!$E$2:$E$301,MATCH(Товары!#REF!,Справочник!$C$2:$C$301,0)))</f>
        <v/>
      </c>
      <c r="F46" s="4">
        <f>Товары!O46</f>
        <v>0</v>
      </c>
      <c r="G46" s="4"/>
      <c r="H46" s="4"/>
      <c r="I46" s="4"/>
      <c r="J46" s="14">
        <f>IF(Товары!N46&gt;0,Товары!N46,ROUND(G46*H46*I46/1000000000, 3))</f>
        <v>0</v>
      </c>
      <c r="K46" s="14">
        <f t="shared" si="2"/>
        <v>0</v>
      </c>
      <c r="L46" s="14">
        <f t="shared" si="3"/>
        <v>0</v>
      </c>
      <c r="M46" s="4">
        <f>Товары!P46</f>
        <v>0</v>
      </c>
    </row>
    <row r="47" spans="1:13" s="13" customFormat="1" hidden="1" x14ac:dyDescent="0.25">
      <c r="A47" s="5">
        <f>Калькулятор!A47</f>
        <v>45</v>
      </c>
      <c r="B47" s="25">
        <f>Калькулятор!C47</f>
        <v>0</v>
      </c>
      <c r="C47" s="27">
        <f>Калькулятор!D47</f>
        <v>0</v>
      </c>
      <c r="D47" s="25" t="str">
        <f>IF(Калькулятор!F47=0,"",Калькулятор!F47)</f>
        <v/>
      </c>
      <c r="E47" s="25" t="str">
        <f>IF(D47="","",INDEX(Справочник!$E$2:$E$301,MATCH(Товары!#REF!,Справочник!$C$2:$C$301,0)))</f>
        <v/>
      </c>
      <c r="F47" s="4">
        <f>Товары!O47</f>
        <v>0</v>
      </c>
      <c r="G47" s="4"/>
      <c r="H47" s="4"/>
      <c r="I47" s="4"/>
      <c r="J47" s="14">
        <f>IF(Товары!N47&gt;0,Товары!N47,ROUND(G47*H47*I47/1000000000, 3))</f>
        <v>0</v>
      </c>
      <c r="K47" s="14">
        <f t="shared" si="2"/>
        <v>0</v>
      </c>
      <c r="L47" s="14">
        <f t="shared" si="3"/>
        <v>0</v>
      </c>
      <c r="M47" s="4">
        <f>Товары!P47</f>
        <v>0</v>
      </c>
    </row>
    <row r="48" spans="1:13" s="13" customFormat="1" hidden="1" x14ac:dyDescent="0.25">
      <c r="A48" s="5">
        <f>Калькулятор!A48</f>
        <v>46</v>
      </c>
      <c r="B48" s="25">
        <f>Калькулятор!C48</f>
        <v>0</v>
      </c>
      <c r="C48" s="27">
        <f>Калькулятор!D48</f>
        <v>0</v>
      </c>
      <c r="D48" s="25" t="str">
        <f>IF(Калькулятор!F48=0,"",Калькулятор!F48)</f>
        <v/>
      </c>
      <c r="E48" s="25" t="str">
        <f>IF(D48="","",INDEX(Справочник!$E$2:$E$301,MATCH(Товары!#REF!,Справочник!$C$2:$C$301,0)))</f>
        <v/>
      </c>
      <c r="F48" s="4">
        <f>Товары!O48</f>
        <v>0</v>
      </c>
      <c r="G48" s="4"/>
      <c r="H48" s="4"/>
      <c r="I48" s="4"/>
      <c r="J48" s="14">
        <f>IF(Товары!N48&gt;0,Товары!N48,ROUND(G48*H48*I48/1000000000, 3))</f>
        <v>0</v>
      </c>
      <c r="K48" s="14">
        <f t="shared" si="2"/>
        <v>0</v>
      </c>
      <c r="L48" s="14">
        <f t="shared" si="3"/>
        <v>0</v>
      </c>
      <c r="M48" s="4">
        <f>Товары!P48</f>
        <v>0</v>
      </c>
    </row>
    <row r="49" spans="1:13" s="13" customFormat="1" hidden="1" x14ac:dyDescent="0.25">
      <c r="A49" s="5">
        <f>Калькулятор!A49</f>
        <v>47</v>
      </c>
      <c r="B49" s="25">
        <f>Калькулятор!C49</f>
        <v>0</v>
      </c>
      <c r="C49" s="27">
        <f>Калькулятор!D49</f>
        <v>0</v>
      </c>
      <c r="D49" s="25" t="str">
        <f>IF(Калькулятор!F49=0,"",Калькулятор!F49)</f>
        <v/>
      </c>
      <c r="E49" s="25" t="str">
        <f>IF(D49="","",INDEX(Справочник!$E$2:$E$301,MATCH(Товары!#REF!,Справочник!$C$2:$C$301,0)))</f>
        <v/>
      </c>
      <c r="F49" s="4">
        <f>Товары!O49</f>
        <v>0</v>
      </c>
      <c r="G49" s="4"/>
      <c r="H49" s="4"/>
      <c r="I49" s="4"/>
      <c r="J49" s="14">
        <f>IF(Товары!N49&gt;0,Товары!N49,ROUND(G49*H49*I49/1000000000, 3))</f>
        <v>0</v>
      </c>
      <c r="K49" s="14">
        <f t="shared" si="2"/>
        <v>0</v>
      </c>
      <c r="L49" s="14">
        <f t="shared" si="3"/>
        <v>0</v>
      </c>
      <c r="M49" s="4">
        <f>Товары!P49</f>
        <v>0</v>
      </c>
    </row>
    <row r="50" spans="1:13" s="13" customFormat="1" hidden="1" x14ac:dyDescent="0.25">
      <c r="A50" s="5">
        <f>Калькулятор!A50</f>
        <v>48</v>
      </c>
      <c r="B50" s="25">
        <f>Калькулятор!C50</f>
        <v>0</v>
      </c>
      <c r="C50" s="27">
        <f>Калькулятор!D50</f>
        <v>0</v>
      </c>
      <c r="D50" s="25" t="str">
        <f>IF(Калькулятор!F50=0,"",Калькулятор!F50)</f>
        <v/>
      </c>
      <c r="E50" s="25" t="str">
        <f>IF(D50="","",INDEX(Справочник!$E$2:$E$301,MATCH(Товары!#REF!,Справочник!$C$2:$C$301,0)))</f>
        <v/>
      </c>
      <c r="F50" s="4">
        <f>Товары!O50</f>
        <v>0</v>
      </c>
      <c r="G50" s="4"/>
      <c r="H50" s="4"/>
      <c r="I50" s="4"/>
      <c r="J50" s="14">
        <f>IF(Товары!N50&gt;0,Товары!N50,ROUND(G50*H50*I50/1000000000, 3))</f>
        <v>0</v>
      </c>
      <c r="K50" s="14">
        <f t="shared" si="2"/>
        <v>0</v>
      </c>
      <c r="L50" s="14">
        <f t="shared" si="3"/>
        <v>0</v>
      </c>
      <c r="M50" s="4">
        <f>Товары!P50</f>
        <v>0</v>
      </c>
    </row>
    <row r="51" spans="1:13" s="13" customFormat="1" hidden="1" x14ac:dyDescent="0.25">
      <c r="A51" s="5">
        <f>Калькулятор!A51</f>
        <v>49</v>
      </c>
      <c r="B51" s="25">
        <f>Калькулятор!C51</f>
        <v>0</v>
      </c>
      <c r="C51" s="27">
        <f>Калькулятор!D51</f>
        <v>0</v>
      </c>
      <c r="D51" s="25" t="str">
        <f>IF(Калькулятор!F51=0,"",Калькулятор!F51)</f>
        <v/>
      </c>
      <c r="E51" s="25" t="str">
        <f>IF(D51="","",INDEX(Справочник!$E$2:$E$301,MATCH(Товары!#REF!,Справочник!$C$2:$C$301,0)))</f>
        <v/>
      </c>
      <c r="F51" s="4">
        <f>Товары!O51</f>
        <v>0</v>
      </c>
      <c r="G51" s="4"/>
      <c r="H51" s="4"/>
      <c r="I51" s="4"/>
      <c r="J51" s="14">
        <f>IF(Товары!N51&gt;0,Товары!N51,ROUND(G51*H51*I51/1000000000, 3))</f>
        <v>0</v>
      </c>
      <c r="K51" s="14">
        <f t="shared" si="2"/>
        <v>0</v>
      </c>
      <c r="L51" s="14">
        <f t="shared" si="3"/>
        <v>0</v>
      </c>
      <c r="M51" s="4">
        <f>Товары!P51</f>
        <v>0</v>
      </c>
    </row>
    <row r="52" spans="1:13" s="13" customFormat="1" hidden="1" x14ac:dyDescent="0.25">
      <c r="A52" s="5">
        <f>Калькулятор!A52</f>
        <v>50</v>
      </c>
      <c r="B52" s="25">
        <f>Калькулятор!C52</f>
        <v>0</v>
      </c>
      <c r="C52" s="27">
        <f>Калькулятор!D52</f>
        <v>0</v>
      </c>
      <c r="D52" s="25" t="str">
        <f>IF(Калькулятор!F52=0,"",Калькулятор!F52)</f>
        <v/>
      </c>
      <c r="E52" s="25" t="str">
        <f>IF(D52="","",INDEX(Справочник!$E$2:$E$301,MATCH(Товары!#REF!,Справочник!$C$2:$C$301,0)))</f>
        <v/>
      </c>
      <c r="F52" s="4">
        <f>Товары!O52</f>
        <v>0</v>
      </c>
      <c r="G52" s="4"/>
      <c r="H52" s="4"/>
      <c r="I52" s="4"/>
      <c r="J52" s="14">
        <f>IF(Товары!N52&gt;0,Товары!N52,ROUND(G52*H52*I52/1000000000, 3))</f>
        <v>0</v>
      </c>
      <c r="K52" s="14">
        <f t="shared" si="2"/>
        <v>0</v>
      </c>
      <c r="L52" s="14">
        <f t="shared" si="3"/>
        <v>0</v>
      </c>
      <c r="M52" s="4">
        <f>Товары!P52</f>
        <v>0</v>
      </c>
    </row>
    <row r="53" spans="1:13" s="13" customFormat="1" hidden="1" x14ac:dyDescent="0.25">
      <c r="A53" s="5">
        <f>Калькулятор!A53</f>
        <v>51</v>
      </c>
      <c r="B53" s="25">
        <f>Калькулятор!C53</f>
        <v>0</v>
      </c>
      <c r="C53" s="27">
        <f>Калькулятор!D53</f>
        <v>0</v>
      </c>
      <c r="D53" s="25" t="str">
        <f>IF(Калькулятор!F53=0,"",Калькулятор!F53)</f>
        <v/>
      </c>
      <c r="E53" s="25" t="str">
        <f>IF(D53="","",INDEX(Справочник!$E$2:$E$301,MATCH(Товары!#REF!,Справочник!$C$2:$C$301,0)))</f>
        <v/>
      </c>
      <c r="F53" s="4">
        <f>Товары!O53</f>
        <v>0</v>
      </c>
      <c r="G53" s="4"/>
      <c r="H53" s="4"/>
      <c r="I53" s="4"/>
      <c r="J53" s="14">
        <f>IF(Товары!N53&gt;0,Товары!N53,ROUND(G53*H53*I53/1000000000, 3))</f>
        <v>0</v>
      </c>
      <c r="K53" s="14">
        <f t="shared" si="2"/>
        <v>0</v>
      </c>
      <c r="L53" s="14">
        <f t="shared" si="3"/>
        <v>0</v>
      </c>
      <c r="M53" s="4">
        <f>Товары!P53</f>
        <v>0</v>
      </c>
    </row>
    <row r="54" spans="1:13" s="13" customFormat="1" hidden="1" x14ac:dyDescent="0.25">
      <c r="A54" s="5">
        <f>Калькулятор!A54</f>
        <v>52</v>
      </c>
      <c r="B54" s="25">
        <f>Калькулятор!C54</f>
        <v>0</v>
      </c>
      <c r="C54" s="27">
        <f>Калькулятор!D54</f>
        <v>0</v>
      </c>
      <c r="D54" s="25" t="str">
        <f>IF(Калькулятор!F54=0,"",Калькулятор!F54)</f>
        <v/>
      </c>
      <c r="E54" s="25" t="str">
        <f>IF(D54="","",INDEX(Справочник!$E$2:$E$301,MATCH(Товары!#REF!,Справочник!$C$2:$C$301,0)))</f>
        <v/>
      </c>
      <c r="F54" s="4">
        <f>Товары!O54</f>
        <v>0</v>
      </c>
      <c r="G54" s="4"/>
      <c r="H54" s="4"/>
      <c r="I54" s="4"/>
      <c r="J54" s="14">
        <f>IF(Товары!N54&gt;0,Товары!N54,ROUND(G54*H54*I54/1000000000, 3))</f>
        <v>0</v>
      </c>
      <c r="K54" s="14">
        <f t="shared" si="2"/>
        <v>0</v>
      </c>
      <c r="L54" s="14">
        <f t="shared" si="3"/>
        <v>0</v>
      </c>
      <c r="M54" s="4">
        <f>Товары!P54</f>
        <v>0</v>
      </c>
    </row>
    <row r="55" spans="1:13" s="13" customFormat="1" hidden="1" x14ac:dyDescent="0.25">
      <c r="A55" s="5">
        <f>Калькулятор!A55</f>
        <v>53</v>
      </c>
      <c r="B55" s="25">
        <f>Калькулятор!C55</f>
        <v>0</v>
      </c>
      <c r="C55" s="27">
        <f>Калькулятор!D55</f>
        <v>0</v>
      </c>
      <c r="D55" s="25" t="str">
        <f>IF(Калькулятор!F55=0,"",Калькулятор!F55)</f>
        <v/>
      </c>
      <c r="E55" s="25" t="str">
        <f>IF(D55="","",INDEX(Справочник!$E$2:$E$301,MATCH(Товары!#REF!,Справочник!$C$2:$C$301,0)))</f>
        <v/>
      </c>
      <c r="F55" s="4">
        <f>Товары!O55</f>
        <v>0</v>
      </c>
      <c r="G55" s="4"/>
      <c r="H55" s="4"/>
      <c r="I55" s="4"/>
      <c r="J55" s="14">
        <f>IF(Товары!N55&gt;0,Товары!N55,ROUND(G55*H55*I55/1000000000, 3))</f>
        <v>0</v>
      </c>
      <c r="K55" s="14">
        <f t="shared" si="2"/>
        <v>0</v>
      </c>
      <c r="L55" s="14">
        <f t="shared" si="3"/>
        <v>0</v>
      </c>
      <c r="M55" s="4">
        <f>Товары!P55</f>
        <v>0</v>
      </c>
    </row>
    <row r="56" spans="1:13" s="13" customFormat="1" hidden="1" x14ac:dyDescent="0.25">
      <c r="A56" s="5">
        <f>Калькулятор!A56</f>
        <v>54</v>
      </c>
      <c r="B56" s="25">
        <f>Калькулятор!C56</f>
        <v>0</v>
      </c>
      <c r="C56" s="27">
        <f>Калькулятор!D56</f>
        <v>0</v>
      </c>
      <c r="D56" s="25" t="str">
        <f>IF(Калькулятор!F56=0,"",Калькулятор!F56)</f>
        <v/>
      </c>
      <c r="E56" s="25" t="str">
        <f>IF(D56="","",INDEX(Справочник!$E$2:$E$301,MATCH(Товары!#REF!,Справочник!$C$2:$C$301,0)))</f>
        <v/>
      </c>
      <c r="F56" s="4">
        <f>Товары!O56</f>
        <v>0</v>
      </c>
      <c r="G56" s="4"/>
      <c r="H56" s="4"/>
      <c r="I56" s="4"/>
      <c r="J56" s="14">
        <f>IF(Товары!N56&gt;0,Товары!N56,ROUND(G56*H56*I56/1000000000, 3))</f>
        <v>0</v>
      </c>
      <c r="K56" s="14">
        <f t="shared" si="2"/>
        <v>0</v>
      </c>
      <c r="L56" s="14">
        <f t="shared" si="3"/>
        <v>0</v>
      </c>
      <c r="M56" s="4">
        <f>Товары!P56</f>
        <v>0</v>
      </c>
    </row>
    <row r="57" spans="1:13" s="13" customFormat="1" hidden="1" x14ac:dyDescent="0.25">
      <c r="A57" s="5">
        <f>Калькулятор!A57</f>
        <v>55</v>
      </c>
      <c r="B57" s="25">
        <f>Калькулятор!C57</f>
        <v>0</v>
      </c>
      <c r="C57" s="27">
        <f>Калькулятор!D57</f>
        <v>0</v>
      </c>
      <c r="D57" s="25" t="str">
        <f>IF(Калькулятор!F57=0,"",Калькулятор!F57)</f>
        <v/>
      </c>
      <c r="E57" s="25" t="str">
        <f>IF(D57="","",INDEX(Справочник!$E$2:$E$301,MATCH(Товары!#REF!,Справочник!$C$2:$C$301,0)))</f>
        <v/>
      </c>
      <c r="F57" s="4">
        <f>Товары!O57</f>
        <v>0</v>
      </c>
      <c r="G57" s="4"/>
      <c r="H57" s="4"/>
      <c r="I57" s="4"/>
      <c r="J57" s="14">
        <f>IF(Товары!N57&gt;0,Товары!N57,ROUND(G57*H57*I57/1000000000, 3))</f>
        <v>0</v>
      </c>
      <c r="K57" s="14">
        <f t="shared" si="2"/>
        <v>0</v>
      </c>
      <c r="L57" s="14">
        <f t="shared" si="3"/>
        <v>0</v>
      </c>
      <c r="M57" s="4">
        <f>Товары!P57</f>
        <v>0</v>
      </c>
    </row>
    <row r="58" spans="1:13" s="13" customFormat="1" hidden="1" x14ac:dyDescent="0.25">
      <c r="A58" s="5">
        <f>Калькулятор!A58</f>
        <v>56</v>
      </c>
      <c r="B58" s="25">
        <f>Калькулятор!C58</f>
        <v>0</v>
      </c>
      <c r="C58" s="27">
        <f>Калькулятор!D58</f>
        <v>0</v>
      </c>
      <c r="D58" s="25" t="str">
        <f>IF(Калькулятор!F58=0,"",Калькулятор!F58)</f>
        <v/>
      </c>
      <c r="E58" s="25" t="str">
        <f>IF(D58="","",INDEX(Справочник!$E$2:$E$301,MATCH(Товары!#REF!,Справочник!$C$2:$C$301,0)))</f>
        <v/>
      </c>
      <c r="F58" s="4">
        <f>Товары!O58</f>
        <v>0</v>
      </c>
      <c r="G58" s="4"/>
      <c r="H58" s="4"/>
      <c r="I58" s="4"/>
      <c r="J58" s="14">
        <f>IF(Товары!N58&gt;0,Товары!N58,ROUND(G58*H58*I58/1000000000, 3))</f>
        <v>0</v>
      </c>
      <c r="K58" s="14">
        <f t="shared" si="2"/>
        <v>0</v>
      </c>
      <c r="L58" s="14">
        <f t="shared" si="3"/>
        <v>0</v>
      </c>
      <c r="M58" s="4">
        <f>Товары!P58</f>
        <v>0</v>
      </c>
    </row>
    <row r="59" spans="1:13" hidden="1" x14ac:dyDescent="0.25">
      <c r="A59" s="5">
        <f>Калькулятор!A59</f>
        <v>57</v>
      </c>
      <c r="B59" s="25">
        <f>Калькулятор!C59</f>
        <v>0</v>
      </c>
      <c r="C59" s="27">
        <f>Калькулятор!D59</f>
        <v>0</v>
      </c>
      <c r="D59" s="25" t="str">
        <f>IF(Калькулятор!F59=0,"",Калькулятор!F59)</f>
        <v/>
      </c>
      <c r="E59" s="25" t="str">
        <f>IF(D59="","",INDEX(Справочник!$E$2:$E$301,MATCH(Товары!#REF!,Справочник!$C$2:$C$301,0)))</f>
        <v/>
      </c>
      <c r="F59" s="4">
        <f>Товары!O59</f>
        <v>0</v>
      </c>
      <c r="G59" s="4"/>
      <c r="H59" s="4"/>
      <c r="I59" s="4"/>
      <c r="J59" s="14">
        <f>IF(Товары!N59&gt;0,Товары!N59,ROUND(G59*H59*I59/1000000000, 3))</f>
        <v>0</v>
      </c>
      <c r="K59" s="14">
        <f t="shared" si="2"/>
        <v>0</v>
      </c>
      <c r="L59" s="14">
        <f t="shared" si="3"/>
        <v>0</v>
      </c>
      <c r="M59" s="4">
        <f>Товары!P59</f>
        <v>0</v>
      </c>
    </row>
    <row r="60" spans="1:13" hidden="1" x14ac:dyDescent="0.25">
      <c r="A60" s="5">
        <f>Калькулятор!A60</f>
        <v>58</v>
      </c>
      <c r="B60" s="25">
        <f>Калькулятор!C60</f>
        <v>0</v>
      </c>
      <c r="C60" s="27">
        <f>Калькулятор!D60</f>
        <v>0</v>
      </c>
      <c r="D60" s="25" t="str">
        <f>IF(Калькулятор!F60=0,"",Калькулятор!F60)</f>
        <v/>
      </c>
      <c r="E60" s="25" t="str">
        <f>IF(D60="","",INDEX(Справочник!$E$2:$E$301,MATCH(Товары!#REF!,Справочник!$C$2:$C$301,0)))</f>
        <v/>
      </c>
      <c r="F60" s="4">
        <f>Товары!O60</f>
        <v>0</v>
      </c>
      <c r="G60" s="4"/>
      <c r="H60" s="4"/>
      <c r="I60" s="4"/>
      <c r="J60" s="14">
        <f>IF(Товары!N60&gt;0,Товары!N60,ROUND(G60*H60*I60/1000000000, 3))</f>
        <v>0</v>
      </c>
      <c r="K60" s="14">
        <f t="shared" si="2"/>
        <v>0</v>
      </c>
      <c r="L60" s="14">
        <f t="shared" si="3"/>
        <v>0</v>
      </c>
      <c r="M60" s="4">
        <f>Товары!P60</f>
        <v>0</v>
      </c>
    </row>
    <row r="61" spans="1:13" hidden="1" x14ac:dyDescent="0.25">
      <c r="A61" s="5">
        <f>Калькулятор!A61</f>
        <v>59</v>
      </c>
      <c r="B61" s="25">
        <f>Калькулятор!C61</f>
        <v>0</v>
      </c>
      <c r="C61" s="27">
        <f>Калькулятор!D61</f>
        <v>0</v>
      </c>
      <c r="D61" s="25" t="str">
        <f>IF(Калькулятор!F61=0,"",Калькулятор!F61)</f>
        <v/>
      </c>
      <c r="E61" s="25" t="str">
        <f>IF(D61="","",INDEX(Справочник!$E$2:$E$301,MATCH(Товары!#REF!,Справочник!$C$2:$C$301,0)))</f>
        <v/>
      </c>
      <c r="F61" s="4">
        <f>Товары!O61</f>
        <v>0</v>
      </c>
      <c r="G61" s="4"/>
      <c r="H61" s="4"/>
      <c r="I61" s="4"/>
      <c r="J61" s="14">
        <f>IF(Товары!N61&gt;0,Товары!N61,ROUND(G61*H61*I61/1000000000, 3))</f>
        <v>0</v>
      </c>
      <c r="K61" s="14">
        <f t="shared" si="2"/>
        <v>0</v>
      </c>
      <c r="L61" s="14">
        <f t="shared" si="3"/>
        <v>0</v>
      </c>
      <c r="M61" s="4">
        <f>Товары!P61</f>
        <v>0</v>
      </c>
    </row>
    <row r="62" spans="1:13" hidden="1" x14ac:dyDescent="0.25">
      <c r="A62" s="5">
        <f>Калькулятор!A62</f>
        <v>60</v>
      </c>
      <c r="B62" s="25">
        <f>Калькулятор!C62</f>
        <v>0</v>
      </c>
      <c r="C62" s="27">
        <f>Калькулятор!D62</f>
        <v>0</v>
      </c>
      <c r="D62" s="25" t="str">
        <f>IF(Калькулятор!F62=0,"",Калькулятор!F62)</f>
        <v/>
      </c>
      <c r="E62" s="25" t="str">
        <f>IF(D62="","",INDEX(Справочник!$E$2:$E$301,MATCH(Товары!#REF!,Справочник!$C$2:$C$301,0)))</f>
        <v/>
      </c>
      <c r="F62" s="4">
        <f>Товары!O62</f>
        <v>0</v>
      </c>
      <c r="G62" s="4"/>
      <c r="H62" s="4"/>
      <c r="I62" s="4"/>
      <c r="J62" s="14">
        <f>IF(Товары!N62&gt;0,Товары!N62,ROUND(G62*H62*I62/1000000000, 3))</f>
        <v>0</v>
      </c>
      <c r="K62" s="14">
        <f t="shared" si="2"/>
        <v>0</v>
      </c>
      <c r="L62" s="14">
        <f t="shared" si="3"/>
        <v>0</v>
      </c>
      <c r="M62" s="4">
        <f>Товары!P62</f>
        <v>0</v>
      </c>
    </row>
    <row r="63" spans="1:13" hidden="1" x14ac:dyDescent="0.25">
      <c r="A63" s="5">
        <f>Калькулятор!A63</f>
        <v>61</v>
      </c>
      <c r="B63" s="25">
        <f>Калькулятор!C63</f>
        <v>0</v>
      </c>
      <c r="C63" s="27">
        <f>Калькулятор!D63</f>
        <v>0</v>
      </c>
      <c r="D63" s="25" t="str">
        <f>IF(Калькулятор!F63=0,"",Калькулятор!F63)</f>
        <v/>
      </c>
      <c r="E63" s="25" t="str">
        <f>IF(D63="","",INDEX(Справочник!$E$2:$E$301,MATCH(Товары!#REF!,Справочник!$C$2:$C$301,0)))</f>
        <v/>
      </c>
      <c r="F63" s="4">
        <f>Товары!O63</f>
        <v>0</v>
      </c>
      <c r="G63" s="4"/>
      <c r="H63" s="4"/>
      <c r="I63" s="4"/>
      <c r="J63" s="14">
        <f>IF(Товары!N63&gt;0,Товары!N63,ROUND(G63*H63*I63/1000000000, 3))</f>
        <v>0</v>
      </c>
      <c r="K63" s="14">
        <f t="shared" si="2"/>
        <v>0</v>
      </c>
      <c r="L63" s="14">
        <f t="shared" si="3"/>
        <v>0</v>
      </c>
      <c r="M63" s="4">
        <f>Товары!P63</f>
        <v>0</v>
      </c>
    </row>
    <row r="64" spans="1:13" hidden="1" x14ac:dyDescent="0.25">
      <c r="A64" s="5">
        <f>Калькулятор!A64</f>
        <v>62</v>
      </c>
      <c r="B64" s="25">
        <f>Калькулятор!C64</f>
        <v>0</v>
      </c>
      <c r="C64" s="27">
        <f>Калькулятор!D64</f>
        <v>0</v>
      </c>
      <c r="D64" s="25" t="str">
        <f>IF(Калькулятор!F64=0,"",Калькулятор!F64)</f>
        <v/>
      </c>
      <c r="E64" s="25" t="str">
        <f>IF(D64="","",INDEX(Справочник!$E$2:$E$301,MATCH(Товары!#REF!,Справочник!$C$2:$C$301,0)))</f>
        <v/>
      </c>
      <c r="F64" s="4">
        <f>Товары!O64</f>
        <v>0</v>
      </c>
      <c r="G64" s="4"/>
      <c r="H64" s="4"/>
      <c r="I64" s="4"/>
      <c r="J64" s="14">
        <f>IF(Товары!N64&gt;0,Товары!N64,ROUND(G64*H64*I64/1000000000, 3))</f>
        <v>0</v>
      </c>
      <c r="K64" s="14">
        <f t="shared" si="2"/>
        <v>0</v>
      </c>
      <c r="L64" s="14">
        <f t="shared" si="3"/>
        <v>0</v>
      </c>
      <c r="M64" s="4">
        <f>Товары!P64</f>
        <v>0</v>
      </c>
    </row>
    <row r="65" spans="1:13" hidden="1" x14ac:dyDescent="0.25">
      <c r="A65" s="5">
        <f>Калькулятор!A65</f>
        <v>63</v>
      </c>
      <c r="B65" s="25">
        <f>Калькулятор!C65</f>
        <v>0</v>
      </c>
      <c r="C65" s="27">
        <f>Калькулятор!D65</f>
        <v>0</v>
      </c>
      <c r="D65" s="25" t="str">
        <f>IF(Калькулятор!F65=0,"",Калькулятор!F65)</f>
        <v/>
      </c>
      <c r="E65" s="25" t="str">
        <f>IF(D65="","",INDEX(Справочник!$E$2:$E$301,MATCH(Товары!#REF!,Справочник!$C$2:$C$301,0)))</f>
        <v/>
      </c>
      <c r="F65" s="4">
        <f>Товары!O65</f>
        <v>0</v>
      </c>
      <c r="G65" s="4"/>
      <c r="H65" s="4"/>
      <c r="I65" s="4"/>
      <c r="J65" s="14">
        <f>IF(Товары!N65&gt;0,Товары!N65,ROUND(G65*H65*I65/1000000000, 3))</f>
        <v>0</v>
      </c>
      <c r="K65" s="14">
        <f t="shared" si="2"/>
        <v>0</v>
      </c>
      <c r="L65" s="14">
        <f t="shared" si="3"/>
        <v>0</v>
      </c>
      <c r="M65" s="4">
        <f>Товары!P65</f>
        <v>0</v>
      </c>
    </row>
    <row r="66" spans="1:13" hidden="1" x14ac:dyDescent="0.25">
      <c r="A66" s="5">
        <f>Калькулятор!A66</f>
        <v>64</v>
      </c>
      <c r="B66" s="25">
        <f>Калькулятор!C66</f>
        <v>0</v>
      </c>
      <c r="C66" s="27">
        <f>Калькулятор!D66</f>
        <v>0</v>
      </c>
      <c r="D66" s="25" t="str">
        <f>IF(Калькулятор!F66=0,"",Калькулятор!F66)</f>
        <v/>
      </c>
      <c r="E66" s="25" t="str">
        <f>IF(D66="","",INDEX(Справочник!$E$2:$E$301,MATCH(Товары!#REF!,Справочник!$C$2:$C$301,0)))</f>
        <v/>
      </c>
      <c r="F66" s="4">
        <f>Товары!O66</f>
        <v>0</v>
      </c>
      <c r="G66" s="4"/>
      <c r="H66" s="4"/>
      <c r="I66" s="4"/>
      <c r="J66" s="14">
        <f>IF(Товары!N66&gt;0,Товары!N66,ROUND(G66*H66*I66/1000000000, 3))</f>
        <v>0</v>
      </c>
      <c r="K66" s="14">
        <f t="shared" si="2"/>
        <v>0</v>
      </c>
      <c r="L66" s="14">
        <f t="shared" si="3"/>
        <v>0</v>
      </c>
      <c r="M66" s="4">
        <f>Товары!P66</f>
        <v>0</v>
      </c>
    </row>
    <row r="67" spans="1:13" hidden="1" x14ac:dyDescent="0.25">
      <c r="A67" s="5">
        <f>Калькулятор!A67</f>
        <v>65</v>
      </c>
      <c r="B67" s="25">
        <f>Калькулятор!C67</f>
        <v>0</v>
      </c>
      <c r="C67" s="27">
        <f>Калькулятор!D67</f>
        <v>0</v>
      </c>
      <c r="D67" s="25" t="str">
        <f>IF(Калькулятор!F67=0,"",Калькулятор!F67)</f>
        <v/>
      </c>
      <c r="E67" s="25" t="str">
        <f>IF(D67="","",INDEX(Справочник!$E$2:$E$301,MATCH(Товары!#REF!,Справочник!$C$2:$C$301,0)))</f>
        <v/>
      </c>
      <c r="F67" s="4">
        <f>Товары!O67</f>
        <v>0</v>
      </c>
      <c r="G67" s="4"/>
      <c r="H67" s="4"/>
      <c r="I67" s="4"/>
      <c r="J67" s="14">
        <f>IF(Товары!N67&gt;0,Товары!N67,ROUND(G67*H67*I67/1000000000, 3))</f>
        <v>0</v>
      </c>
      <c r="K67" s="14">
        <f t="shared" si="2"/>
        <v>0</v>
      </c>
      <c r="L67" s="14">
        <f t="shared" si="3"/>
        <v>0</v>
      </c>
      <c r="M67" s="4">
        <f>Товары!P67</f>
        <v>0</v>
      </c>
    </row>
    <row r="68" spans="1:13" hidden="1" x14ac:dyDescent="0.25">
      <c r="A68" s="5">
        <f>Калькулятор!A68</f>
        <v>66</v>
      </c>
      <c r="B68" s="25">
        <f>Калькулятор!C68</f>
        <v>0</v>
      </c>
      <c r="C68" s="27">
        <f>Калькулятор!D68</f>
        <v>0</v>
      </c>
      <c r="D68" s="25" t="str">
        <f>IF(Калькулятор!F68=0,"",Калькулятор!F68)</f>
        <v/>
      </c>
      <c r="E68" s="25" t="str">
        <f>IF(D68="","",INDEX(Справочник!$E$2:$E$301,MATCH(Товары!#REF!,Справочник!$C$2:$C$301,0)))</f>
        <v/>
      </c>
      <c r="F68" s="4">
        <f>Товары!O68</f>
        <v>0</v>
      </c>
      <c r="G68" s="4"/>
      <c r="H68" s="4"/>
      <c r="I68" s="4"/>
      <c r="J68" s="14">
        <f>IF(Товары!N68&gt;0,Товары!N68,ROUND(G68*H68*I68/1000000000, 3))</f>
        <v>0</v>
      </c>
      <c r="K68" s="14">
        <f t="shared" ref="K68:K98" si="4">IF(OR(F68="",C68=""),"",F68*C68/1000)</f>
        <v>0</v>
      </c>
      <c r="L68" s="14">
        <f t="shared" ref="L68:L98" si="5">IF(OR(C68="",J68=""),"",J68*C68)</f>
        <v>0</v>
      </c>
      <c r="M68" s="4">
        <f>Товары!P68</f>
        <v>0</v>
      </c>
    </row>
    <row r="69" spans="1:13" hidden="1" x14ac:dyDescent="0.25">
      <c r="A69" s="5">
        <f>Калькулятор!A69</f>
        <v>67</v>
      </c>
      <c r="B69" s="25">
        <f>Калькулятор!C69</f>
        <v>0</v>
      </c>
      <c r="C69" s="27">
        <f>Калькулятор!D69</f>
        <v>0</v>
      </c>
      <c r="D69" s="25" t="str">
        <f>IF(Калькулятор!F69=0,"",Калькулятор!F69)</f>
        <v/>
      </c>
      <c r="E69" s="25" t="str">
        <f>IF(D69="","",INDEX(Справочник!$E$2:$E$301,MATCH(Товары!#REF!,Справочник!$C$2:$C$301,0)))</f>
        <v/>
      </c>
      <c r="F69" s="4">
        <f>Товары!O69</f>
        <v>0</v>
      </c>
      <c r="G69" s="4"/>
      <c r="H69" s="4"/>
      <c r="I69" s="4"/>
      <c r="J69" s="14">
        <f>IF(Товары!N69&gt;0,Товары!N69,ROUND(G69*H69*I69/1000000000, 3))</f>
        <v>0</v>
      </c>
      <c r="K69" s="14">
        <f t="shared" si="4"/>
        <v>0</v>
      </c>
      <c r="L69" s="14">
        <f t="shared" si="5"/>
        <v>0</v>
      </c>
      <c r="M69" s="4">
        <f>Товары!P69</f>
        <v>0</v>
      </c>
    </row>
    <row r="70" spans="1:13" hidden="1" x14ac:dyDescent="0.25">
      <c r="A70" s="5">
        <f>Калькулятор!A70</f>
        <v>68</v>
      </c>
      <c r="B70" s="25">
        <f>Калькулятор!C70</f>
        <v>0</v>
      </c>
      <c r="C70" s="27">
        <f>Калькулятор!D70</f>
        <v>0</v>
      </c>
      <c r="D70" s="25" t="str">
        <f>IF(Калькулятор!F70=0,"",Калькулятор!F70)</f>
        <v/>
      </c>
      <c r="E70" s="25" t="str">
        <f>IF(D70="","",INDEX(Справочник!$E$2:$E$301,MATCH(Товары!#REF!,Справочник!$C$2:$C$301,0)))</f>
        <v/>
      </c>
      <c r="F70" s="4">
        <f>Товары!O70</f>
        <v>0</v>
      </c>
      <c r="G70" s="4"/>
      <c r="H70" s="4"/>
      <c r="I70" s="4"/>
      <c r="J70" s="14">
        <f>IF(Товары!N70&gt;0,Товары!N70,ROUND(G70*H70*I70/1000000000, 3))</f>
        <v>0</v>
      </c>
      <c r="K70" s="14">
        <f t="shared" si="4"/>
        <v>0</v>
      </c>
      <c r="L70" s="14">
        <f t="shared" si="5"/>
        <v>0</v>
      </c>
      <c r="M70" s="4">
        <f>Товары!P70</f>
        <v>0</v>
      </c>
    </row>
    <row r="71" spans="1:13" hidden="1" x14ac:dyDescent="0.25">
      <c r="A71" s="5">
        <f>Калькулятор!A71</f>
        <v>69</v>
      </c>
      <c r="B71" s="25">
        <f>Калькулятор!C71</f>
        <v>0</v>
      </c>
      <c r="C71" s="27">
        <f>Калькулятор!D71</f>
        <v>0</v>
      </c>
      <c r="D71" s="25" t="str">
        <f>IF(Калькулятор!F71=0,"",Калькулятор!F71)</f>
        <v/>
      </c>
      <c r="E71" s="25" t="str">
        <f>IF(D71="","",INDEX(Справочник!$E$2:$E$301,MATCH(Товары!#REF!,Справочник!$C$2:$C$301,0)))</f>
        <v/>
      </c>
      <c r="F71" s="4">
        <f>Товары!O71</f>
        <v>0</v>
      </c>
      <c r="G71" s="4"/>
      <c r="H71" s="4"/>
      <c r="I71" s="4"/>
      <c r="J71" s="14">
        <f>IF(Товары!N71&gt;0,Товары!N71,ROUND(G71*H71*I71/1000000000, 3))</f>
        <v>0</v>
      </c>
      <c r="K71" s="14">
        <f t="shared" si="4"/>
        <v>0</v>
      </c>
      <c r="L71" s="14">
        <f t="shared" si="5"/>
        <v>0</v>
      </c>
      <c r="M71" s="4">
        <f>Товары!P71</f>
        <v>0</v>
      </c>
    </row>
    <row r="72" spans="1:13" hidden="1" x14ac:dyDescent="0.25">
      <c r="A72" s="5">
        <f>Калькулятор!A72</f>
        <v>70</v>
      </c>
      <c r="B72" s="25">
        <f>Калькулятор!C72</f>
        <v>0</v>
      </c>
      <c r="C72" s="27">
        <f>Калькулятор!D72</f>
        <v>0</v>
      </c>
      <c r="D72" s="25" t="str">
        <f>IF(Калькулятор!F72=0,"",Калькулятор!F72)</f>
        <v/>
      </c>
      <c r="E72" s="25" t="str">
        <f>IF(D72="","",INDEX(Справочник!$E$2:$E$301,MATCH(Товары!#REF!,Справочник!$C$2:$C$301,0)))</f>
        <v/>
      </c>
      <c r="F72" s="4">
        <f>Товары!O72</f>
        <v>0</v>
      </c>
      <c r="G72" s="4"/>
      <c r="H72" s="4"/>
      <c r="I72" s="4"/>
      <c r="J72" s="14">
        <f>IF(Товары!N72&gt;0,Товары!N72,ROUND(G72*H72*I72/1000000000, 3))</f>
        <v>0</v>
      </c>
      <c r="K72" s="14">
        <f t="shared" si="4"/>
        <v>0</v>
      </c>
      <c r="L72" s="14">
        <f t="shared" si="5"/>
        <v>0</v>
      </c>
      <c r="M72" s="4">
        <f>Товары!P72</f>
        <v>0</v>
      </c>
    </row>
    <row r="73" spans="1:13" hidden="1" x14ac:dyDescent="0.25">
      <c r="A73" s="5">
        <f>Калькулятор!A73</f>
        <v>71</v>
      </c>
      <c r="B73" s="25">
        <f>Калькулятор!C73</f>
        <v>0</v>
      </c>
      <c r="C73" s="27">
        <f>Калькулятор!D73</f>
        <v>0</v>
      </c>
      <c r="D73" s="25" t="str">
        <f>IF(Калькулятор!F73=0,"",Калькулятор!F73)</f>
        <v/>
      </c>
      <c r="E73" s="25" t="str">
        <f>IF(D73="","",INDEX(Справочник!$E$2:$E$301,MATCH(Товары!#REF!,Справочник!$C$2:$C$301,0)))</f>
        <v/>
      </c>
      <c r="F73" s="4">
        <f>Товары!O73</f>
        <v>0</v>
      </c>
      <c r="G73" s="4"/>
      <c r="H73" s="4"/>
      <c r="I73" s="4"/>
      <c r="J73" s="14">
        <f>IF(Товары!N73&gt;0,Товары!N73,ROUND(G73*H73*I73/1000000000, 3))</f>
        <v>0</v>
      </c>
      <c r="K73" s="14">
        <f t="shared" si="4"/>
        <v>0</v>
      </c>
      <c r="L73" s="14">
        <f t="shared" si="5"/>
        <v>0</v>
      </c>
      <c r="M73" s="4">
        <f>Товары!P73</f>
        <v>0</v>
      </c>
    </row>
    <row r="74" spans="1:13" hidden="1" x14ac:dyDescent="0.25">
      <c r="A74" s="5">
        <f>Калькулятор!A74</f>
        <v>72</v>
      </c>
      <c r="B74" s="25">
        <f>Калькулятор!C74</f>
        <v>0</v>
      </c>
      <c r="C74" s="27">
        <f>Калькулятор!D74</f>
        <v>0</v>
      </c>
      <c r="D74" s="25" t="str">
        <f>IF(Калькулятор!F74=0,"",Калькулятор!F74)</f>
        <v/>
      </c>
      <c r="E74" s="25" t="str">
        <f>IF(D74="","",INDEX(Справочник!$E$2:$E$301,MATCH(Товары!#REF!,Справочник!$C$2:$C$301,0)))</f>
        <v/>
      </c>
      <c r="F74" s="4">
        <f>Товары!O74</f>
        <v>0</v>
      </c>
      <c r="G74" s="4"/>
      <c r="H74" s="4"/>
      <c r="I74" s="4"/>
      <c r="J74" s="14">
        <f>IF(Товары!N74&gt;0,Товары!N74,ROUND(G74*H74*I74/1000000000, 3))</f>
        <v>0</v>
      </c>
      <c r="K74" s="14">
        <f t="shared" si="4"/>
        <v>0</v>
      </c>
      <c r="L74" s="14">
        <f t="shared" si="5"/>
        <v>0</v>
      </c>
      <c r="M74" s="4">
        <f>Товары!P74</f>
        <v>0</v>
      </c>
    </row>
    <row r="75" spans="1:13" hidden="1" x14ac:dyDescent="0.25">
      <c r="A75" s="5">
        <f>Калькулятор!A75</f>
        <v>73</v>
      </c>
      <c r="B75" s="25">
        <f>Калькулятор!C75</f>
        <v>0</v>
      </c>
      <c r="C75" s="27">
        <f>Калькулятор!D75</f>
        <v>0</v>
      </c>
      <c r="D75" s="25" t="str">
        <f>IF(Калькулятор!F75=0,"",Калькулятор!F75)</f>
        <v/>
      </c>
      <c r="E75" s="25" t="str">
        <f>IF(D75="","",INDEX(Справочник!$E$2:$E$301,MATCH(Товары!#REF!,Справочник!$C$2:$C$301,0)))</f>
        <v/>
      </c>
      <c r="F75" s="4">
        <f>Товары!O75</f>
        <v>0</v>
      </c>
      <c r="G75" s="4"/>
      <c r="H75" s="4"/>
      <c r="I75" s="4"/>
      <c r="J75" s="14">
        <f>IF(Товары!N75&gt;0,Товары!N75,ROUND(G75*H75*I75/1000000000, 3))</f>
        <v>0</v>
      </c>
      <c r="K75" s="14">
        <f t="shared" si="4"/>
        <v>0</v>
      </c>
      <c r="L75" s="14">
        <f t="shared" si="5"/>
        <v>0</v>
      </c>
      <c r="M75" s="4">
        <f>Товары!P75</f>
        <v>0</v>
      </c>
    </row>
    <row r="76" spans="1:13" hidden="1" x14ac:dyDescent="0.25">
      <c r="A76" s="5">
        <f>Калькулятор!A76</f>
        <v>74</v>
      </c>
      <c r="B76" s="25">
        <f>Калькулятор!C76</f>
        <v>0</v>
      </c>
      <c r="C76" s="27">
        <f>Калькулятор!D76</f>
        <v>0</v>
      </c>
      <c r="D76" s="25" t="str">
        <f>IF(Калькулятор!F76=0,"",Калькулятор!F76)</f>
        <v/>
      </c>
      <c r="E76" s="25" t="str">
        <f>IF(D76="","",INDEX(Справочник!$E$2:$E$301,MATCH(Товары!#REF!,Справочник!$C$2:$C$301,0)))</f>
        <v/>
      </c>
      <c r="F76" s="4">
        <f>Товары!O76</f>
        <v>0</v>
      </c>
      <c r="G76" s="4"/>
      <c r="H76" s="4"/>
      <c r="I76" s="4"/>
      <c r="J76" s="14">
        <f>IF(Товары!N76&gt;0,Товары!N76,ROUND(G76*H76*I76/1000000000, 3))</f>
        <v>0</v>
      </c>
      <c r="K76" s="14">
        <f t="shared" si="4"/>
        <v>0</v>
      </c>
      <c r="L76" s="14">
        <f t="shared" si="5"/>
        <v>0</v>
      </c>
      <c r="M76" s="4">
        <f>Товары!P76</f>
        <v>0</v>
      </c>
    </row>
    <row r="77" spans="1:13" hidden="1" x14ac:dyDescent="0.25">
      <c r="A77" s="5">
        <f>Калькулятор!A77</f>
        <v>75</v>
      </c>
      <c r="B77" s="25">
        <f>Калькулятор!C77</f>
        <v>0</v>
      </c>
      <c r="C77" s="27">
        <f>Калькулятор!D77</f>
        <v>0</v>
      </c>
      <c r="D77" s="25" t="str">
        <f>IF(Калькулятор!F77=0,"",Калькулятор!F77)</f>
        <v/>
      </c>
      <c r="E77" s="25" t="str">
        <f>IF(D77="","",INDEX(Справочник!$E$2:$E$301,MATCH(Товары!#REF!,Справочник!$C$2:$C$301,0)))</f>
        <v/>
      </c>
      <c r="F77" s="4">
        <f>Товары!O77</f>
        <v>0</v>
      </c>
      <c r="G77" s="4"/>
      <c r="H77" s="4"/>
      <c r="I77" s="4"/>
      <c r="J77" s="14">
        <f>IF(Товары!N77&gt;0,Товары!N77,ROUND(G77*H77*I77/1000000000, 3))</f>
        <v>0</v>
      </c>
      <c r="K77" s="14">
        <f t="shared" si="4"/>
        <v>0</v>
      </c>
      <c r="L77" s="14">
        <f t="shared" si="5"/>
        <v>0</v>
      </c>
      <c r="M77" s="4">
        <f>Товары!P77</f>
        <v>0</v>
      </c>
    </row>
    <row r="78" spans="1:13" hidden="1" x14ac:dyDescent="0.25">
      <c r="A78" s="5">
        <f>Калькулятор!A78</f>
        <v>76</v>
      </c>
      <c r="B78" s="25">
        <f>Калькулятор!C78</f>
        <v>0</v>
      </c>
      <c r="C78" s="27">
        <f>Калькулятор!D78</f>
        <v>0</v>
      </c>
      <c r="D78" s="25" t="str">
        <f>IF(Калькулятор!F78=0,"",Калькулятор!F78)</f>
        <v/>
      </c>
      <c r="E78" s="25" t="str">
        <f>IF(D78="","",INDEX(Справочник!$E$2:$E$301,MATCH(Товары!#REF!,Справочник!$C$2:$C$301,0)))</f>
        <v/>
      </c>
      <c r="F78" s="4">
        <f>Товары!O78</f>
        <v>0</v>
      </c>
      <c r="G78" s="4"/>
      <c r="H78" s="4"/>
      <c r="I78" s="4"/>
      <c r="J78" s="14">
        <f>IF(Товары!N78&gt;0,Товары!N78,ROUND(G78*H78*I78/1000000000, 3))</f>
        <v>0</v>
      </c>
      <c r="K78" s="14">
        <f t="shared" si="4"/>
        <v>0</v>
      </c>
      <c r="L78" s="14">
        <f t="shared" si="5"/>
        <v>0</v>
      </c>
      <c r="M78" s="4">
        <f>Товары!P78</f>
        <v>0</v>
      </c>
    </row>
    <row r="79" spans="1:13" hidden="1" x14ac:dyDescent="0.25">
      <c r="A79" s="5">
        <f>Калькулятор!A79</f>
        <v>77</v>
      </c>
      <c r="B79" s="25">
        <f>Калькулятор!C79</f>
        <v>0</v>
      </c>
      <c r="C79" s="27">
        <f>Калькулятор!D79</f>
        <v>0</v>
      </c>
      <c r="D79" s="25" t="str">
        <f>IF(Калькулятор!F79=0,"",Калькулятор!F79)</f>
        <v/>
      </c>
      <c r="E79" s="25" t="str">
        <f>IF(D79="","",INDEX(Справочник!$E$2:$E$301,MATCH(Товары!#REF!,Справочник!$C$2:$C$301,0)))</f>
        <v/>
      </c>
      <c r="F79" s="4">
        <f>Товары!O79</f>
        <v>0</v>
      </c>
      <c r="G79" s="4"/>
      <c r="H79" s="4"/>
      <c r="I79" s="4"/>
      <c r="J79" s="14">
        <f>IF(Товары!N79&gt;0,Товары!N79,ROUND(G79*H79*I79/1000000000, 3))</f>
        <v>0</v>
      </c>
      <c r="K79" s="14">
        <f t="shared" si="4"/>
        <v>0</v>
      </c>
      <c r="L79" s="14">
        <f t="shared" si="5"/>
        <v>0</v>
      </c>
      <c r="M79" s="4">
        <f>Товары!P79</f>
        <v>0</v>
      </c>
    </row>
    <row r="80" spans="1:13" hidden="1" x14ac:dyDescent="0.25">
      <c r="A80" s="5">
        <f>Калькулятор!A80</f>
        <v>78</v>
      </c>
      <c r="B80" s="25">
        <f>Калькулятор!C80</f>
        <v>0</v>
      </c>
      <c r="C80" s="27">
        <f>Калькулятор!D80</f>
        <v>0</v>
      </c>
      <c r="D80" s="25" t="str">
        <f>IF(Калькулятор!F80=0,"",Калькулятор!F80)</f>
        <v/>
      </c>
      <c r="E80" s="25" t="str">
        <f>IF(D80="","",INDEX(Справочник!$E$2:$E$301,MATCH(Товары!#REF!,Справочник!$C$2:$C$301,0)))</f>
        <v/>
      </c>
      <c r="F80" s="4">
        <f>Товары!O80</f>
        <v>0</v>
      </c>
      <c r="G80" s="4"/>
      <c r="H80" s="4"/>
      <c r="I80" s="4"/>
      <c r="J80" s="14">
        <f>IF(Товары!N80&gt;0,Товары!N80,ROUND(G80*H80*I80/1000000000, 3))</f>
        <v>0</v>
      </c>
      <c r="K80" s="14">
        <f t="shared" si="4"/>
        <v>0</v>
      </c>
      <c r="L80" s="14">
        <f t="shared" si="5"/>
        <v>0</v>
      </c>
      <c r="M80" s="4">
        <f>Товары!P80</f>
        <v>0</v>
      </c>
    </row>
    <row r="81" spans="1:13" hidden="1" x14ac:dyDescent="0.25">
      <c r="A81" s="5">
        <f>Калькулятор!A81</f>
        <v>79</v>
      </c>
      <c r="B81" s="25">
        <f>Калькулятор!C81</f>
        <v>0</v>
      </c>
      <c r="C81" s="27">
        <f>Калькулятор!D81</f>
        <v>0</v>
      </c>
      <c r="D81" s="25" t="str">
        <f>IF(Калькулятор!F81=0,"",Калькулятор!F81)</f>
        <v/>
      </c>
      <c r="E81" s="25" t="str">
        <f>IF(D81="","",INDEX(Справочник!$E$2:$E$301,MATCH(Товары!#REF!,Справочник!$C$2:$C$301,0)))</f>
        <v/>
      </c>
      <c r="F81" s="4">
        <f>Товары!O81</f>
        <v>0</v>
      </c>
      <c r="G81" s="4"/>
      <c r="H81" s="4"/>
      <c r="I81" s="4"/>
      <c r="J81" s="14">
        <f>IF(Товары!N81&gt;0,Товары!N81,ROUND(G81*H81*I81/1000000000, 3))</f>
        <v>0</v>
      </c>
      <c r="K81" s="14">
        <f t="shared" si="4"/>
        <v>0</v>
      </c>
      <c r="L81" s="14">
        <f t="shared" si="5"/>
        <v>0</v>
      </c>
      <c r="M81" s="4">
        <f>Товары!P81</f>
        <v>0</v>
      </c>
    </row>
    <row r="82" spans="1:13" hidden="1" x14ac:dyDescent="0.25">
      <c r="A82" s="5">
        <f>Калькулятор!A82</f>
        <v>80</v>
      </c>
      <c r="B82" s="25">
        <f>Калькулятор!C82</f>
        <v>0</v>
      </c>
      <c r="C82" s="27">
        <f>Калькулятор!D82</f>
        <v>0</v>
      </c>
      <c r="D82" s="25" t="str">
        <f>IF(Калькулятор!F82=0,"",Калькулятор!F82)</f>
        <v/>
      </c>
      <c r="E82" s="25" t="str">
        <f>IF(D82="","",INDEX(Справочник!$E$2:$E$301,MATCH(Товары!#REF!,Справочник!$C$2:$C$301,0)))</f>
        <v/>
      </c>
      <c r="F82" s="4">
        <f>Товары!O82</f>
        <v>0</v>
      </c>
      <c r="G82" s="4"/>
      <c r="H82" s="4"/>
      <c r="I82" s="4"/>
      <c r="J82" s="14">
        <f>IF(Товары!N82&gt;0,Товары!N82,ROUND(G82*H82*I82/1000000000, 3))</f>
        <v>0</v>
      </c>
      <c r="K82" s="14">
        <f t="shared" si="4"/>
        <v>0</v>
      </c>
      <c r="L82" s="14">
        <f t="shared" si="5"/>
        <v>0</v>
      </c>
      <c r="M82" s="4">
        <f>Товары!P82</f>
        <v>0</v>
      </c>
    </row>
    <row r="83" spans="1:13" hidden="1" x14ac:dyDescent="0.25">
      <c r="A83" s="5">
        <f>Калькулятор!A83</f>
        <v>81</v>
      </c>
      <c r="B83" s="25">
        <f>Калькулятор!C83</f>
        <v>0</v>
      </c>
      <c r="C83" s="27">
        <f>Калькулятор!D83</f>
        <v>0</v>
      </c>
      <c r="D83" s="25" t="str">
        <f>IF(Калькулятор!F83=0,"",Калькулятор!F83)</f>
        <v/>
      </c>
      <c r="E83" s="25" t="str">
        <f>IF(D83="","",INDEX(Справочник!$E$2:$E$301,MATCH(Товары!#REF!,Справочник!$C$2:$C$301,0)))</f>
        <v/>
      </c>
      <c r="F83" s="4">
        <f>Товары!O83</f>
        <v>0</v>
      </c>
      <c r="G83" s="4"/>
      <c r="H83" s="4"/>
      <c r="I83" s="4"/>
      <c r="J83" s="14">
        <f>IF(Товары!N83&gt;0,Товары!N83,ROUND(G83*H83*I83/1000000000, 3))</f>
        <v>0</v>
      </c>
      <c r="K83" s="14">
        <f t="shared" si="4"/>
        <v>0</v>
      </c>
      <c r="L83" s="14">
        <f t="shared" si="5"/>
        <v>0</v>
      </c>
      <c r="M83" s="4">
        <f>Товары!P83</f>
        <v>0</v>
      </c>
    </row>
    <row r="84" spans="1:13" hidden="1" x14ac:dyDescent="0.25">
      <c r="A84" s="5">
        <f>Калькулятор!A84</f>
        <v>82</v>
      </c>
      <c r="B84" s="25">
        <f>Калькулятор!C84</f>
        <v>0</v>
      </c>
      <c r="C84" s="27">
        <f>Калькулятор!D84</f>
        <v>0</v>
      </c>
      <c r="D84" s="25" t="str">
        <f>IF(Калькулятор!F84=0,"",Калькулятор!F84)</f>
        <v/>
      </c>
      <c r="E84" s="25" t="str">
        <f>IF(D84="","",INDEX(Справочник!$E$2:$E$301,MATCH(Товары!#REF!,Справочник!$C$2:$C$301,0)))</f>
        <v/>
      </c>
      <c r="F84" s="4">
        <f>Товары!O84</f>
        <v>0</v>
      </c>
      <c r="G84" s="4"/>
      <c r="H84" s="4"/>
      <c r="I84" s="4"/>
      <c r="J84" s="14">
        <f>IF(Товары!N84&gt;0,Товары!N84,ROUND(G84*H84*I84/1000000000, 3))</f>
        <v>0</v>
      </c>
      <c r="K84" s="14">
        <f t="shared" si="4"/>
        <v>0</v>
      </c>
      <c r="L84" s="14">
        <f t="shared" si="5"/>
        <v>0</v>
      </c>
      <c r="M84" s="4">
        <f>Товары!P84</f>
        <v>0</v>
      </c>
    </row>
    <row r="85" spans="1:13" hidden="1" x14ac:dyDescent="0.25">
      <c r="A85" s="5">
        <f>Калькулятор!A85</f>
        <v>83</v>
      </c>
      <c r="B85" s="25">
        <f>Калькулятор!C85</f>
        <v>0</v>
      </c>
      <c r="C85" s="27">
        <f>Калькулятор!D85</f>
        <v>0</v>
      </c>
      <c r="D85" s="25" t="str">
        <f>IF(Калькулятор!F85=0,"",Калькулятор!F85)</f>
        <v/>
      </c>
      <c r="E85" s="25" t="str">
        <f>IF(D85="","",INDEX(Справочник!$E$2:$E$301,MATCH(Товары!#REF!,Справочник!$C$2:$C$301,0)))</f>
        <v/>
      </c>
      <c r="F85" s="4">
        <f>Товары!O85</f>
        <v>0</v>
      </c>
      <c r="G85" s="4"/>
      <c r="H85" s="4"/>
      <c r="I85" s="4"/>
      <c r="J85" s="14">
        <f>IF(Товары!N85&gt;0,Товары!N85,ROUND(G85*H85*I85/1000000000, 3))</f>
        <v>0</v>
      </c>
      <c r="K85" s="14">
        <f t="shared" si="4"/>
        <v>0</v>
      </c>
      <c r="L85" s="14">
        <f t="shared" si="5"/>
        <v>0</v>
      </c>
      <c r="M85" s="4">
        <f>Товары!P85</f>
        <v>0</v>
      </c>
    </row>
    <row r="86" spans="1:13" hidden="1" x14ac:dyDescent="0.25">
      <c r="A86" s="5">
        <f>Калькулятор!A86</f>
        <v>84</v>
      </c>
      <c r="B86" s="25">
        <f>Калькулятор!C86</f>
        <v>0</v>
      </c>
      <c r="C86" s="27">
        <f>Калькулятор!D86</f>
        <v>0</v>
      </c>
      <c r="D86" s="25" t="str">
        <f>IF(Калькулятор!F86=0,"",Калькулятор!F86)</f>
        <v/>
      </c>
      <c r="E86" s="25" t="str">
        <f>IF(D86="","",INDEX(Справочник!$E$2:$E$301,MATCH(Товары!#REF!,Справочник!$C$2:$C$301,0)))</f>
        <v/>
      </c>
      <c r="F86" s="4">
        <f>Товары!O86</f>
        <v>0</v>
      </c>
      <c r="G86" s="4"/>
      <c r="H86" s="4"/>
      <c r="I86" s="4"/>
      <c r="J86" s="14">
        <f>IF(Товары!N86&gt;0,Товары!N86,ROUND(G86*H86*I86/1000000000, 3))</f>
        <v>0</v>
      </c>
      <c r="K86" s="14">
        <f t="shared" si="4"/>
        <v>0</v>
      </c>
      <c r="L86" s="14">
        <f t="shared" si="5"/>
        <v>0</v>
      </c>
      <c r="M86" s="4">
        <f>Товары!P86</f>
        <v>0</v>
      </c>
    </row>
    <row r="87" spans="1:13" hidden="1" x14ac:dyDescent="0.25">
      <c r="A87" s="5">
        <f>Калькулятор!A87</f>
        <v>85</v>
      </c>
      <c r="B87" s="25">
        <f>Калькулятор!C87</f>
        <v>0</v>
      </c>
      <c r="C87" s="27">
        <f>Калькулятор!D87</f>
        <v>0</v>
      </c>
      <c r="D87" s="25" t="str">
        <f>IF(Калькулятор!F87=0,"",Калькулятор!F87)</f>
        <v/>
      </c>
      <c r="E87" s="25" t="str">
        <f>IF(D87="","",INDEX(Справочник!$E$2:$E$301,MATCH(Товары!#REF!,Справочник!$C$2:$C$301,0)))</f>
        <v/>
      </c>
      <c r="F87" s="4">
        <f>Товары!O87</f>
        <v>0</v>
      </c>
      <c r="G87" s="4"/>
      <c r="H87" s="4"/>
      <c r="I87" s="4"/>
      <c r="J87" s="14">
        <f>IF(Товары!N87&gt;0,Товары!N87,ROUND(G87*H87*I87/1000000000, 3))</f>
        <v>0</v>
      </c>
      <c r="K87" s="14">
        <f t="shared" si="4"/>
        <v>0</v>
      </c>
      <c r="L87" s="14">
        <f t="shared" si="5"/>
        <v>0</v>
      </c>
      <c r="M87" s="4">
        <f>Товары!P87</f>
        <v>0</v>
      </c>
    </row>
    <row r="88" spans="1:13" hidden="1" x14ac:dyDescent="0.25">
      <c r="A88" s="5">
        <f>Калькулятор!A88</f>
        <v>86</v>
      </c>
      <c r="B88" s="25">
        <f>Калькулятор!C88</f>
        <v>0</v>
      </c>
      <c r="C88" s="27">
        <f>Калькулятор!D88</f>
        <v>0</v>
      </c>
      <c r="D88" s="25" t="str">
        <f>IF(Калькулятор!F88=0,"",Калькулятор!F88)</f>
        <v/>
      </c>
      <c r="E88" s="25" t="str">
        <f>IF(D88="","",INDEX(Справочник!$E$2:$E$301,MATCH(Товары!#REF!,Справочник!$C$2:$C$301,0)))</f>
        <v/>
      </c>
      <c r="F88" s="4">
        <f>Товары!O88</f>
        <v>0</v>
      </c>
      <c r="G88" s="4"/>
      <c r="H88" s="4"/>
      <c r="I88" s="4"/>
      <c r="J88" s="14">
        <f>IF(Товары!N88&gt;0,Товары!N88,ROUND(G88*H88*I88/1000000000, 3))</f>
        <v>0</v>
      </c>
      <c r="K88" s="14">
        <f t="shared" si="4"/>
        <v>0</v>
      </c>
      <c r="L88" s="14">
        <f t="shared" si="5"/>
        <v>0</v>
      </c>
      <c r="M88" s="4">
        <f>Товары!P88</f>
        <v>0</v>
      </c>
    </row>
    <row r="89" spans="1:13" hidden="1" x14ac:dyDescent="0.25">
      <c r="A89" s="5">
        <f>Калькулятор!A89</f>
        <v>87</v>
      </c>
      <c r="B89" s="25">
        <f>Калькулятор!C89</f>
        <v>0</v>
      </c>
      <c r="C89" s="27">
        <f>Калькулятор!D89</f>
        <v>0</v>
      </c>
      <c r="D89" s="25" t="str">
        <f>IF(Калькулятор!F89=0,"",Калькулятор!F89)</f>
        <v/>
      </c>
      <c r="E89" s="25" t="str">
        <f>IF(D89="","",INDEX(Справочник!$E$2:$E$301,MATCH(Товары!#REF!,Справочник!$C$2:$C$301,0)))</f>
        <v/>
      </c>
      <c r="F89" s="4">
        <f>Товары!O89</f>
        <v>0</v>
      </c>
      <c r="G89" s="4"/>
      <c r="H89" s="4"/>
      <c r="I89" s="4"/>
      <c r="J89" s="14">
        <f>IF(Товары!N89&gt;0,Товары!N89,ROUND(G89*H89*I89/1000000000, 3))</f>
        <v>0</v>
      </c>
      <c r="K89" s="14">
        <f t="shared" si="4"/>
        <v>0</v>
      </c>
      <c r="L89" s="14">
        <f t="shared" si="5"/>
        <v>0</v>
      </c>
      <c r="M89" s="4">
        <f>Товары!P89</f>
        <v>0</v>
      </c>
    </row>
    <row r="90" spans="1:13" hidden="1" x14ac:dyDescent="0.25">
      <c r="A90" s="5">
        <f>Калькулятор!A90</f>
        <v>88</v>
      </c>
      <c r="B90" s="25">
        <f>Калькулятор!C90</f>
        <v>0</v>
      </c>
      <c r="C90" s="27">
        <f>Калькулятор!D90</f>
        <v>0</v>
      </c>
      <c r="D90" s="25" t="str">
        <f>IF(Калькулятор!F90=0,"",Калькулятор!F90)</f>
        <v/>
      </c>
      <c r="E90" s="25" t="str">
        <f>IF(D90="","",INDEX(Справочник!$E$2:$E$301,MATCH(Товары!#REF!,Справочник!$C$2:$C$301,0)))</f>
        <v/>
      </c>
      <c r="F90" s="4">
        <f>Товары!O90</f>
        <v>0</v>
      </c>
      <c r="G90" s="4"/>
      <c r="H90" s="4"/>
      <c r="I90" s="4"/>
      <c r="J90" s="14">
        <f>IF(Товары!N90&gt;0,Товары!N90,ROUND(G90*H90*I90/1000000000, 3))</f>
        <v>0</v>
      </c>
      <c r="K90" s="14">
        <f t="shared" si="4"/>
        <v>0</v>
      </c>
      <c r="L90" s="14">
        <f t="shared" si="5"/>
        <v>0</v>
      </c>
      <c r="M90" s="4">
        <f>Товары!P90</f>
        <v>0</v>
      </c>
    </row>
    <row r="91" spans="1:13" hidden="1" x14ac:dyDescent="0.25">
      <c r="A91" s="5">
        <f>Калькулятор!A91</f>
        <v>89</v>
      </c>
      <c r="B91" s="25">
        <f>Калькулятор!C91</f>
        <v>0</v>
      </c>
      <c r="C91" s="27">
        <f>Калькулятор!D91</f>
        <v>0</v>
      </c>
      <c r="D91" s="25" t="str">
        <f>IF(Калькулятор!F91=0,"",Калькулятор!F91)</f>
        <v/>
      </c>
      <c r="E91" s="25" t="str">
        <f>IF(D91="","",INDEX(Справочник!$E$2:$E$301,MATCH(Товары!#REF!,Справочник!$C$2:$C$301,0)))</f>
        <v/>
      </c>
      <c r="F91" s="4">
        <f>Товары!O91</f>
        <v>0</v>
      </c>
      <c r="G91" s="4"/>
      <c r="H91" s="4"/>
      <c r="I91" s="4"/>
      <c r="J91" s="14">
        <f>IF(Товары!N91&gt;0,Товары!N91,ROUND(G91*H91*I91/1000000000, 3))</f>
        <v>0</v>
      </c>
      <c r="K91" s="14">
        <f t="shared" si="4"/>
        <v>0</v>
      </c>
      <c r="L91" s="14">
        <f t="shared" si="5"/>
        <v>0</v>
      </c>
      <c r="M91" s="4">
        <f>Товары!P91</f>
        <v>0</v>
      </c>
    </row>
    <row r="92" spans="1:13" hidden="1" x14ac:dyDescent="0.25">
      <c r="A92" s="5">
        <f>Калькулятор!A92</f>
        <v>90</v>
      </c>
      <c r="B92" s="25">
        <f>Калькулятор!C92</f>
        <v>0</v>
      </c>
      <c r="C92" s="27">
        <f>Калькулятор!D92</f>
        <v>0</v>
      </c>
      <c r="D92" s="25" t="str">
        <f>IF(Калькулятор!F92=0,"",Калькулятор!F92)</f>
        <v/>
      </c>
      <c r="E92" s="25" t="str">
        <f>IF(D92="","",INDEX(Справочник!$E$2:$E$301,MATCH(Товары!#REF!,Справочник!$C$2:$C$301,0)))</f>
        <v/>
      </c>
      <c r="F92" s="4">
        <f>Товары!O92</f>
        <v>0</v>
      </c>
      <c r="G92" s="4"/>
      <c r="H92" s="4"/>
      <c r="I92" s="4"/>
      <c r="J92" s="14">
        <f>IF(Товары!N92&gt;0,Товары!N92,ROUND(G92*H92*I92/1000000000, 3))</f>
        <v>0</v>
      </c>
      <c r="K92" s="14">
        <f t="shared" si="4"/>
        <v>0</v>
      </c>
      <c r="L92" s="14">
        <f t="shared" si="5"/>
        <v>0</v>
      </c>
      <c r="M92" s="4">
        <f>Товары!P92</f>
        <v>0</v>
      </c>
    </row>
    <row r="93" spans="1:13" hidden="1" x14ac:dyDescent="0.25">
      <c r="A93" s="5">
        <f>Калькулятор!A93</f>
        <v>91</v>
      </c>
      <c r="B93" s="25">
        <f>Калькулятор!C93</f>
        <v>0</v>
      </c>
      <c r="C93" s="27">
        <f>Калькулятор!D93</f>
        <v>0</v>
      </c>
      <c r="D93" s="25" t="str">
        <f>IF(Калькулятор!F93=0,"",Калькулятор!F93)</f>
        <v/>
      </c>
      <c r="E93" s="25" t="str">
        <f>IF(D93="","",INDEX(Справочник!$E$2:$E$301,MATCH(Товары!#REF!,Справочник!$C$2:$C$301,0)))</f>
        <v/>
      </c>
      <c r="F93" s="4">
        <f>Товары!O93</f>
        <v>0</v>
      </c>
      <c r="G93" s="4"/>
      <c r="H93" s="4"/>
      <c r="I93" s="4"/>
      <c r="J93" s="14">
        <f>IF(Товары!N93&gt;0,Товары!N93,ROUND(G93*H93*I93/1000000000, 3))</f>
        <v>0</v>
      </c>
      <c r="K93" s="14">
        <f t="shared" si="4"/>
        <v>0</v>
      </c>
      <c r="L93" s="14">
        <f t="shared" si="5"/>
        <v>0</v>
      </c>
      <c r="M93" s="4">
        <f>Товары!P93</f>
        <v>0</v>
      </c>
    </row>
    <row r="94" spans="1:13" hidden="1" x14ac:dyDescent="0.25">
      <c r="A94" s="5">
        <f>Калькулятор!A94</f>
        <v>92</v>
      </c>
      <c r="B94" s="25">
        <f>Калькулятор!C94</f>
        <v>0</v>
      </c>
      <c r="C94" s="27">
        <f>Калькулятор!D94</f>
        <v>0</v>
      </c>
      <c r="D94" s="25" t="str">
        <f>IF(Калькулятор!F94=0,"",Калькулятор!F94)</f>
        <v/>
      </c>
      <c r="E94" s="25" t="str">
        <f>IF(D94="","",INDEX(Справочник!$E$2:$E$301,MATCH(Товары!#REF!,Справочник!$C$2:$C$301,0)))</f>
        <v/>
      </c>
      <c r="F94" s="4">
        <f>Товары!O94</f>
        <v>0</v>
      </c>
      <c r="G94" s="4"/>
      <c r="H94" s="4"/>
      <c r="I94" s="4"/>
      <c r="J94" s="14">
        <f>IF(Товары!N94&gt;0,Товары!N94,ROUND(G94*H94*I94/1000000000, 3))</f>
        <v>0</v>
      </c>
      <c r="K94" s="14">
        <f t="shared" si="4"/>
        <v>0</v>
      </c>
      <c r="L94" s="14">
        <f t="shared" si="5"/>
        <v>0</v>
      </c>
      <c r="M94" s="4">
        <f>Товары!P94</f>
        <v>0</v>
      </c>
    </row>
    <row r="95" spans="1:13" hidden="1" x14ac:dyDescent="0.25">
      <c r="A95" s="5">
        <f>Калькулятор!A95</f>
        <v>93</v>
      </c>
      <c r="B95" s="25">
        <f>Калькулятор!C95</f>
        <v>0</v>
      </c>
      <c r="C95" s="27">
        <f>Калькулятор!D95</f>
        <v>0</v>
      </c>
      <c r="D95" s="25" t="str">
        <f>IF(Калькулятор!F95=0,"",Калькулятор!F95)</f>
        <v/>
      </c>
      <c r="E95" s="25" t="str">
        <f>IF(D95="","",INDEX(Справочник!$E$2:$E$301,MATCH(Товары!#REF!,Справочник!$C$2:$C$301,0)))</f>
        <v/>
      </c>
      <c r="F95" s="4">
        <f>Товары!O95</f>
        <v>0</v>
      </c>
      <c r="G95" s="4"/>
      <c r="H95" s="4"/>
      <c r="I95" s="4"/>
      <c r="J95" s="14">
        <f>IF(Товары!N95&gt;0,Товары!N95,ROUND(G95*H95*I95/1000000000, 3))</f>
        <v>0</v>
      </c>
      <c r="K95" s="14">
        <f t="shared" si="4"/>
        <v>0</v>
      </c>
      <c r="L95" s="14">
        <f t="shared" si="5"/>
        <v>0</v>
      </c>
      <c r="M95" s="4">
        <f>Товары!P95</f>
        <v>0</v>
      </c>
    </row>
    <row r="96" spans="1:13" hidden="1" x14ac:dyDescent="0.25">
      <c r="A96" s="5">
        <f>Калькулятор!A96</f>
        <v>94</v>
      </c>
      <c r="B96" s="25">
        <f>Калькулятор!C96</f>
        <v>0</v>
      </c>
      <c r="C96" s="27">
        <f>Калькулятор!D96</f>
        <v>0</v>
      </c>
      <c r="D96" s="25" t="str">
        <f>IF(Калькулятор!F96=0,"",Калькулятор!F96)</f>
        <v/>
      </c>
      <c r="E96" s="25" t="str">
        <f>IF(D96="","",INDEX(Справочник!$E$2:$E$301,MATCH(Товары!#REF!,Справочник!$C$2:$C$301,0)))</f>
        <v/>
      </c>
      <c r="F96" s="4">
        <f>Товары!O96</f>
        <v>0</v>
      </c>
      <c r="G96" s="4"/>
      <c r="H96" s="4"/>
      <c r="I96" s="4"/>
      <c r="J96" s="14">
        <f>IF(Товары!N96&gt;0,Товары!N96,ROUND(G96*H96*I96/1000000000, 3))</f>
        <v>0</v>
      </c>
      <c r="K96" s="14">
        <f t="shared" si="4"/>
        <v>0</v>
      </c>
      <c r="L96" s="14">
        <f t="shared" si="5"/>
        <v>0</v>
      </c>
      <c r="M96" s="4">
        <f>Товары!P96</f>
        <v>0</v>
      </c>
    </row>
    <row r="97" spans="1:16" hidden="1" x14ac:dyDescent="0.25">
      <c r="A97" s="5">
        <f>Калькулятор!A97</f>
        <v>95</v>
      </c>
      <c r="B97" s="25">
        <f>Калькулятор!C97</f>
        <v>0</v>
      </c>
      <c r="C97" s="27">
        <f>Калькулятор!D97</f>
        <v>0</v>
      </c>
      <c r="D97" s="25" t="str">
        <f>IF(Калькулятор!F97=0,"",Калькулятор!F97)</f>
        <v/>
      </c>
      <c r="E97" s="25" t="str">
        <f>IF(D97="","",INDEX(Справочник!$E$2:$E$301,MATCH(Товары!#REF!,Справочник!$C$2:$C$301,0)))</f>
        <v/>
      </c>
      <c r="F97" s="4">
        <f>Товары!O97</f>
        <v>0</v>
      </c>
      <c r="G97" s="4"/>
      <c r="H97" s="4"/>
      <c r="I97" s="4"/>
      <c r="J97" s="14">
        <f>IF(Товары!N97&gt;0,Товары!N97,ROUND(G97*H97*I97/1000000000, 3))</f>
        <v>0</v>
      </c>
      <c r="K97" s="14">
        <f t="shared" si="4"/>
        <v>0</v>
      </c>
      <c r="L97" s="14">
        <f t="shared" si="5"/>
        <v>0</v>
      </c>
      <c r="M97" s="4">
        <f>Товары!P97</f>
        <v>0</v>
      </c>
    </row>
    <row r="98" spans="1:16" ht="17.25" hidden="1" customHeight="1" x14ac:dyDescent="0.25">
      <c r="A98" s="5">
        <f>Калькулятор!A98</f>
        <v>96</v>
      </c>
      <c r="B98" s="25">
        <f>Калькулятор!C98</f>
        <v>0</v>
      </c>
      <c r="C98" s="27">
        <f>Калькулятор!D98</f>
        <v>0</v>
      </c>
      <c r="D98" s="25" t="str">
        <f>IF(Калькулятор!F98=0,"",Калькулятор!F98)</f>
        <v/>
      </c>
      <c r="E98" s="25" t="str">
        <f>IF(D98="","",INDEX(Справочник!$E$2:$E$301,MATCH(Товары!#REF!,Справочник!$C$2:$C$301,0)))</f>
        <v/>
      </c>
      <c r="F98" s="4">
        <f>Товары!O98</f>
        <v>0</v>
      </c>
      <c r="G98" s="4"/>
      <c r="H98" s="4"/>
      <c r="I98" s="4"/>
      <c r="J98" s="14">
        <f>IF(Товары!N98&gt;0,Товары!N98,ROUND(G98*H98*I98/1000000000, 3))</f>
        <v>0</v>
      </c>
      <c r="K98" s="14">
        <f t="shared" si="4"/>
        <v>0</v>
      </c>
      <c r="L98" s="14">
        <f t="shared" si="5"/>
        <v>0</v>
      </c>
      <c r="M98" s="4">
        <f>Товары!P98</f>
        <v>0</v>
      </c>
    </row>
    <row r="99" spans="1:16" ht="18.75" customHeight="1" x14ac:dyDescent="0.25">
      <c r="A99" s="5"/>
      <c r="B99" s="5" t="str">
        <f>Калькулятор!C99</f>
        <v>Доставка</v>
      </c>
      <c r="C99" s="12">
        <v>1</v>
      </c>
      <c r="D99" s="25"/>
      <c r="E99" s="25"/>
      <c r="F99" s="4"/>
      <c r="G99" s="4"/>
      <c r="H99" s="4"/>
      <c r="I99" s="4"/>
      <c r="J99" s="14"/>
      <c r="K99" s="14"/>
      <c r="L99" s="14" t="str">
        <f t="shared" ref="L99" si="6">IF(OR(C99="",J99=""),"",J99*C99)</f>
        <v/>
      </c>
      <c r="M99" s="4">
        <f>Товары!P99</f>
        <v>0</v>
      </c>
    </row>
    <row r="100" spans="1:16" x14ac:dyDescent="0.25">
      <c r="A100" s="5"/>
      <c r="B100" s="12" t="s">
        <v>5</v>
      </c>
      <c r="C100" s="27">
        <f>SUM(C3:C99)-C99</f>
        <v>0</v>
      </c>
      <c r="D100" s="12"/>
      <c r="E100" s="12"/>
      <c r="F100" s="12">
        <f>MAX(F3:F98)</f>
        <v>0</v>
      </c>
      <c r="G100" s="12">
        <f t="shared" ref="G100:I100" si="7">MAX(G3:G98)</f>
        <v>0</v>
      </c>
      <c r="H100" s="12">
        <f t="shared" si="7"/>
        <v>0</v>
      </c>
      <c r="I100" s="12">
        <f t="shared" si="7"/>
        <v>0</v>
      </c>
      <c r="J100" s="12">
        <f>MAX(J3:J98)</f>
        <v>0</v>
      </c>
      <c r="K100" s="12">
        <f t="shared" ref="K100:L100" si="8">MAX(K3:K98)</f>
        <v>0</v>
      </c>
      <c r="L100" s="12">
        <f t="shared" si="8"/>
        <v>0</v>
      </c>
    </row>
    <row r="102" spans="1:16" s="80" customFormat="1" ht="36" customHeight="1" x14ac:dyDescent="0.25">
      <c r="A102" s="71"/>
      <c r="B102" s="72"/>
      <c r="C102" s="73"/>
      <c r="D102" s="74"/>
      <c r="E102" s="75"/>
      <c r="F102" s="76"/>
      <c r="G102" s="75"/>
      <c r="H102" s="76"/>
      <c r="I102" s="75"/>
      <c r="J102" s="71"/>
      <c r="K102" s="77"/>
      <c r="L102" s="77"/>
      <c r="M102" s="78"/>
      <c r="N102" s="79"/>
      <c r="O102" s="79"/>
      <c r="P102" s="79"/>
    </row>
    <row r="103" spans="1:16" x14ac:dyDescent="0.25">
      <c r="A103" s="70"/>
      <c r="B103" s="97" t="s">
        <v>46</v>
      </c>
      <c r="C103" s="97" t="s">
        <v>47</v>
      </c>
      <c r="D103" s="98" t="s">
        <v>35</v>
      </c>
      <c r="E103" s="97" t="s">
        <v>48</v>
      </c>
      <c r="F103" s="98"/>
      <c r="G103" s="70"/>
      <c r="H103" s="17"/>
      <c r="I103" s="17"/>
      <c r="J103" s="15"/>
      <c r="K103" s="15"/>
      <c r="L103" s="15"/>
      <c r="M103" s="15"/>
      <c r="N103" s="15"/>
    </row>
    <row r="104" spans="1:16" ht="38.25" x14ac:dyDescent="0.25">
      <c r="A104" s="99" t="s">
        <v>0</v>
      </c>
      <c r="B104" s="100" t="s">
        <v>50</v>
      </c>
      <c r="C104" s="100" t="s">
        <v>51</v>
      </c>
      <c r="D104" s="100"/>
      <c r="E104" s="100" t="s">
        <v>52</v>
      </c>
      <c r="F104" s="100" t="s">
        <v>53</v>
      </c>
      <c r="G104" s="100" t="s">
        <v>54</v>
      </c>
      <c r="H104" s="17"/>
      <c r="I104" s="17"/>
      <c r="J104" s="15"/>
      <c r="K104" s="17"/>
      <c r="L104" s="16" t="s">
        <v>59</v>
      </c>
      <c r="M104" s="16" t="s">
        <v>54</v>
      </c>
      <c r="N104" s="18" t="s">
        <v>83</v>
      </c>
    </row>
    <row r="105" spans="1:16" ht="30" x14ac:dyDescent="0.25">
      <c r="A105" s="101">
        <v>1</v>
      </c>
      <c r="B105" s="102" t="s">
        <v>27</v>
      </c>
      <c r="C105" s="101"/>
      <c r="D105" s="101">
        <f>$T$157</f>
        <v>0</v>
      </c>
      <c r="E105" s="101">
        <f>$V$157</f>
        <v>0</v>
      </c>
      <c r="F105" s="101"/>
      <c r="G105" s="101"/>
      <c r="H105" s="17"/>
      <c r="I105" s="17"/>
      <c r="J105" s="15"/>
      <c r="K105" s="17" t="s">
        <v>206</v>
      </c>
      <c r="L105" s="103" t="s">
        <v>27</v>
      </c>
      <c r="M105" s="103">
        <v>0</v>
      </c>
      <c r="N105" s="103" t="str">
        <f>IF(L105="","",INDEX(Справочник!$H$2:$H$6,MATCH(L105,Справочник!$G$2:$G$6,0)))</f>
        <v>НДС 20%</v>
      </c>
    </row>
    <row r="106" spans="1:16" ht="30" x14ac:dyDescent="0.25">
      <c r="A106" s="101">
        <v>2</v>
      </c>
      <c r="B106" s="102" t="s">
        <v>57</v>
      </c>
      <c r="C106" s="101"/>
      <c r="D106" s="101">
        <f>$T$157</f>
        <v>0</v>
      </c>
      <c r="E106" s="101">
        <f>$V$157</f>
        <v>0</v>
      </c>
      <c r="F106" s="101"/>
      <c r="G106" s="101"/>
      <c r="H106" s="17"/>
      <c r="I106" s="17"/>
      <c r="J106" s="15"/>
      <c r="K106" s="17" t="s">
        <v>61</v>
      </c>
      <c r="L106" s="104" t="s">
        <v>201</v>
      </c>
      <c r="M106" s="104">
        <f>550+B113+I115</f>
        <v>550</v>
      </c>
      <c r="N106" s="104">
        <v>20</v>
      </c>
    </row>
    <row r="107" spans="1:16" ht="45" x14ac:dyDescent="0.25">
      <c r="A107" s="101">
        <v>3</v>
      </c>
      <c r="B107" s="102" t="s">
        <v>58</v>
      </c>
      <c r="C107" s="101"/>
      <c r="D107" s="101">
        <f>$T$157</f>
        <v>0</v>
      </c>
      <c r="E107" s="101">
        <f>$V$157</f>
        <v>0</v>
      </c>
      <c r="F107" s="101"/>
      <c r="G107" s="101"/>
      <c r="H107" s="17"/>
      <c r="I107" s="17"/>
      <c r="J107" s="15"/>
      <c r="K107" s="114" t="s">
        <v>208</v>
      </c>
      <c r="L107" s="16"/>
      <c r="M107" s="16"/>
      <c r="N107" s="18"/>
      <c r="O107" s="80"/>
    </row>
    <row r="108" spans="1:16" ht="30" x14ac:dyDescent="0.25">
      <c r="A108" s="101">
        <v>4</v>
      </c>
      <c r="B108" s="102" t="s">
        <v>28</v>
      </c>
      <c r="C108" s="101"/>
      <c r="D108" s="101">
        <f>$T$157</f>
        <v>0</v>
      </c>
      <c r="E108" s="101">
        <f>$V$157</f>
        <v>0</v>
      </c>
      <c r="F108" s="101"/>
      <c r="G108" s="101"/>
      <c r="H108" s="17"/>
      <c r="I108" s="17"/>
      <c r="J108" s="15"/>
      <c r="K108" s="17" t="s">
        <v>207</v>
      </c>
      <c r="L108" s="5"/>
      <c r="M108" s="5"/>
      <c r="N108" s="5"/>
    </row>
    <row r="109" spans="1:16" x14ac:dyDescent="0.25">
      <c r="A109" s="101">
        <v>5</v>
      </c>
      <c r="B109" s="102" t="s">
        <v>60</v>
      </c>
      <c r="C109" s="101"/>
      <c r="D109" s="101">
        <f>$T$157</f>
        <v>0</v>
      </c>
      <c r="E109" s="101">
        <f>$V$157</f>
        <v>0</v>
      </c>
      <c r="F109" s="101"/>
      <c r="G109" s="101"/>
      <c r="H109" s="17"/>
      <c r="I109" s="17"/>
      <c r="J109" s="15"/>
      <c r="K109" s="17" t="s">
        <v>209</v>
      </c>
      <c r="L109" s="17"/>
      <c r="M109" s="17"/>
      <c r="N109" s="17"/>
    </row>
    <row r="110" spans="1:16" ht="30" x14ac:dyDescent="0.25">
      <c r="B110" s="17"/>
      <c r="C110" s="17"/>
      <c r="D110" s="17"/>
      <c r="E110" s="17"/>
      <c r="F110" s="17"/>
      <c r="G110" s="17"/>
      <c r="H110" s="17"/>
      <c r="I110" s="17"/>
      <c r="J110" s="15"/>
      <c r="K110" s="17" t="s">
        <v>210</v>
      </c>
      <c r="L110" s="17"/>
      <c r="M110" s="17"/>
      <c r="N110" s="17"/>
    </row>
    <row r="111" spans="1:16" x14ac:dyDescent="0.25">
      <c r="B111" s="17"/>
      <c r="C111" s="17"/>
      <c r="D111" s="17"/>
      <c r="E111" s="17"/>
      <c r="F111" s="17"/>
      <c r="G111" s="17"/>
      <c r="H111" s="17"/>
      <c r="I111" s="17"/>
      <c r="J111" s="15"/>
      <c r="K111" s="17" t="s">
        <v>211</v>
      </c>
      <c r="L111" s="16"/>
      <c r="M111" s="16"/>
      <c r="N111" s="18"/>
    </row>
    <row r="112" spans="1:16" x14ac:dyDescent="0.25">
      <c r="B112" s="133" t="s">
        <v>61</v>
      </c>
      <c r="C112" s="134"/>
      <c r="D112" s="134"/>
      <c r="E112" s="134"/>
      <c r="F112" s="134"/>
      <c r="G112" s="134"/>
      <c r="H112" s="134"/>
      <c r="I112" s="135"/>
      <c r="J112" s="15"/>
      <c r="K112" s="17" t="s">
        <v>5</v>
      </c>
      <c r="L112" s="105" t="str">
        <f>IF(M105=0,L106,L105)</f>
        <v>Латтела</v>
      </c>
      <c r="M112" s="105">
        <f>SUM(M105:M111)</f>
        <v>550</v>
      </c>
      <c r="N112" s="105">
        <f>IF(M105=0,N106,N105)</f>
        <v>20</v>
      </c>
    </row>
    <row r="113" spans="2:14" x14ac:dyDescent="0.25">
      <c r="B113" s="136">
        <f>Калькулятор!I100*0.015</f>
        <v>0</v>
      </c>
      <c r="C113" s="137"/>
      <c r="D113" s="137"/>
      <c r="E113" s="137"/>
      <c r="F113" s="137"/>
      <c r="G113" s="137"/>
      <c r="H113" s="137"/>
      <c r="I113" s="138"/>
      <c r="J113" s="15"/>
      <c r="K113" s="15"/>
      <c r="L113" s="15"/>
      <c r="M113" s="15"/>
      <c r="N113" s="15"/>
    </row>
    <row r="114" spans="2:14" x14ac:dyDescent="0.25">
      <c r="B114" s="139" t="s">
        <v>62</v>
      </c>
      <c r="C114" s="140"/>
      <c r="D114" s="140"/>
      <c r="E114" s="140"/>
      <c r="F114" s="140"/>
      <c r="G114" s="140"/>
      <c r="H114" s="140"/>
      <c r="I114" s="141"/>
      <c r="J114" s="15"/>
      <c r="K114" s="15"/>
      <c r="L114" s="15"/>
      <c r="M114" s="15"/>
      <c r="N114" s="15"/>
    </row>
    <row r="115" spans="2:14" x14ac:dyDescent="0.25">
      <c r="B115" s="142" t="s">
        <v>63</v>
      </c>
      <c r="C115" s="142"/>
      <c r="D115" s="142"/>
      <c r="E115" s="142"/>
      <c r="F115" s="142" t="s">
        <v>64</v>
      </c>
      <c r="G115" s="143"/>
      <c r="H115" s="142" t="s">
        <v>65</v>
      </c>
      <c r="I115" s="144"/>
      <c r="J115" s="15"/>
      <c r="K115" s="15"/>
      <c r="L115" s="15"/>
      <c r="M115" s="15"/>
      <c r="N115" s="15"/>
    </row>
    <row r="116" spans="2:14" x14ac:dyDescent="0.25">
      <c r="B116" s="142"/>
      <c r="C116" s="142"/>
      <c r="D116" s="142"/>
      <c r="E116" s="142"/>
      <c r="F116" s="142"/>
      <c r="G116" s="143"/>
      <c r="H116" s="142"/>
      <c r="I116" s="144"/>
      <c r="J116" s="15"/>
      <c r="K116" s="15"/>
      <c r="L116" s="15"/>
      <c r="M116" s="15"/>
      <c r="N116" s="15"/>
    </row>
    <row r="117" spans="2:14" x14ac:dyDescent="0.2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</row>
  </sheetData>
  <autoFilter ref="A2:P100" xr:uid="{00000000-0001-0000-0100-000000000000}"/>
  <mergeCells count="9">
    <mergeCell ref="B112:I112"/>
    <mergeCell ref="B113:I113"/>
    <mergeCell ref="B114:I114"/>
    <mergeCell ref="B115:D116"/>
    <mergeCell ref="E115:E116"/>
    <mergeCell ref="F115:F116"/>
    <mergeCell ref="G115:G116"/>
    <mergeCell ref="H115:H116"/>
    <mergeCell ref="I115:I116"/>
  </mergeCells>
  <dataValidations count="2">
    <dataValidation type="list" allowBlank="1" showInputMessage="1" showErrorMessage="1" sqref="G110:G111 F105:F109" xr:uid="{00000000-0002-0000-0100-000000000000}">
      <formula1>"Обрешетка,Паллетный борт,Жесткая_упаковка,Без упаковки"</formula1>
    </dataValidation>
    <dataValidation type="list" allowBlank="1" showInputMessage="1" showErrorMessage="1" sqref="D102 M102" xr:uid="{915731FD-C617-46F4-AA89-C1242DD1684E}">
      <formula1>"да,нет"</formula1>
    </dataValidation>
  </dataValidations>
  <hyperlinks>
    <hyperlink ref="B105" r:id="rId1" xr:uid="{EDC908A8-F6A4-4455-AAAE-FEB4F1C8BF49}"/>
    <hyperlink ref="B106" r:id="rId2" xr:uid="{AFC865CD-D630-49EF-A017-0EA3F53362EF}"/>
    <hyperlink ref="B107" r:id="rId3" xr:uid="{A3F094CF-828F-42EE-8984-E8C339EB6CC0}"/>
    <hyperlink ref="B108" r:id="rId4" xr:uid="{74AB51D0-34C4-40FC-91F8-5F1DF2EC62AA}"/>
    <hyperlink ref="B109" r:id="rId5" xr:uid="{76B663A1-F4E4-46BE-ABFF-90CED8016E74}"/>
  </hyperlink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Справочник!$G$2:$G$6</xm:f>
          </x14:formula1>
          <xm:sqref>L105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H300"/>
  <sheetViews>
    <sheetView workbookViewId="0">
      <selection activeCell="E11" sqref="E11"/>
    </sheetView>
  </sheetViews>
  <sheetFormatPr defaultRowHeight="15" x14ac:dyDescent="0.25"/>
  <cols>
    <col min="1" max="1" width="12.5703125" customWidth="1"/>
    <col min="2" max="2" width="16.5703125" customWidth="1"/>
    <col min="3" max="3" width="16.85546875" customWidth="1"/>
    <col min="4" max="5" width="18" customWidth="1"/>
    <col min="7" max="7" width="22.140625" customWidth="1"/>
    <col min="8" max="8" width="13" customWidth="1"/>
  </cols>
  <sheetData>
    <row r="1" spans="1:8" x14ac:dyDescent="0.25">
      <c r="A1" s="7" t="s">
        <v>6</v>
      </c>
      <c r="B1" s="6"/>
      <c r="C1" s="8" t="s">
        <v>15</v>
      </c>
      <c r="D1" s="108" t="s">
        <v>16</v>
      </c>
      <c r="E1" s="109" t="s">
        <v>33</v>
      </c>
      <c r="G1" s="5" t="s">
        <v>26</v>
      </c>
      <c r="H1" s="5" t="s">
        <v>16</v>
      </c>
    </row>
    <row r="2" spans="1:8" x14ac:dyDescent="0.25">
      <c r="A2" s="1" t="s">
        <v>9</v>
      </c>
      <c r="C2" s="3" t="s">
        <v>17</v>
      </c>
      <c r="D2" s="6" t="s">
        <v>14</v>
      </c>
      <c r="E2" s="110" t="s">
        <v>34</v>
      </c>
      <c r="G2" s="5" t="s">
        <v>27</v>
      </c>
      <c r="H2" s="5" t="s">
        <v>9</v>
      </c>
    </row>
    <row r="3" spans="1:8" x14ac:dyDescent="0.25">
      <c r="A3" s="1" t="s">
        <v>10</v>
      </c>
      <c r="C3" s="3" t="s">
        <v>31</v>
      </c>
      <c r="D3" s="6" t="s">
        <v>9</v>
      </c>
      <c r="E3" s="110" t="s">
        <v>35</v>
      </c>
      <c r="G3" s="5" t="s">
        <v>28</v>
      </c>
      <c r="H3" s="5" t="s">
        <v>12</v>
      </c>
    </row>
    <row r="4" spans="1:8" x14ac:dyDescent="0.25">
      <c r="A4" s="1" t="s">
        <v>11</v>
      </c>
      <c r="C4" s="3" t="s">
        <v>72</v>
      </c>
      <c r="D4" s="6" t="s">
        <v>9</v>
      </c>
      <c r="E4" s="9"/>
      <c r="G4" s="5" t="s">
        <v>72</v>
      </c>
      <c r="H4" s="5" t="s">
        <v>9</v>
      </c>
    </row>
    <row r="5" spans="1:8" x14ac:dyDescent="0.25">
      <c r="A5" s="1" t="s">
        <v>12</v>
      </c>
      <c r="C5" s="3" t="s">
        <v>73</v>
      </c>
      <c r="D5" s="6" t="s">
        <v>12</v>
      </c>
      <c r="E5" s="9"/>
      <c r="G5" s="5" t="s">
        <v>73</v>
      </c>
      <c r="H5" s="5" t="s">
        <v>12</v>
      </c>
    </row>
    <row r="6" spans="1:8" x14ac:dyDescent="0.25">
      <c r="A6" s="1" t="s">
        <v>13</v>
      </c>
      <c r="C6" s="3"/>
      <c r="D6" s="6"/>
      <c r="E6" s="9"/>
      <c r="G6" s="5" t="s">
        <v>22</v>
      </c>
      <c r="H6" s="5" t="s">
        <v>12</v>
      </c>
    </row>
    <row r="7" spans="1:8" ht="15.75" thickBot="1" x14ac:dyDescent="0.3">
      <c r="A7" s="2" t="s">
        <v>14</v>
      </c>
      <c r="C7" s="3"/>
      <c r="D7" s="6"/>
      <c r="E7" s="9"/>
      <c r="G7" s="5"/>
      <c r="H7" s="5"/>
    </row>
    <row r="8" spans="1:8" x14ac:dyDescent="0.25">
      <c r="C8" s="3"/>
      <c r="D8" s="6"/>
      <c r="E8" s="9"/>
      <c r="G8" s="5"/>
      <c r="H8" s="5"/>
    </row>
    <row r="9" spans="1:8" x14ac:dyDescent="0.25">
      <c r="C9" s="3"/>
      <c r="D9" s="6"/>
      <c r="E9" s="9"/>
      <c r="G9" s="5"/>
      <c r="H9" s="5"/>
    </row>
    <row r="10" spans="1:8" x14ac:dyDescent="0.25">
      <c r="C10" s="3"/>
      <c r="D10" s="6"/>
      <c r="E10" s="9"/>
      <c r="G10" s="5"/>
      <c r="H10" s="5"/>
    </row>
    <row r="11" spans="1:8" ht="15.75" thickBot="1" x14ac:dyDescent="0.3">
      <c r="C11" s="3"/>
      <c r="D11" s="6"/>
      <c r="E11" s="9"/>
      <c r="G11" s="5"/>
      <c r="H11" s="5"/>
    </row>
    <row r="12" spans="1:8" x14ac:dyDescent="0.25">
      <c r="A12" s="7" t="s">
        <v>19</v>
      </c>
      <c r="C12" s="3"/>
      <c r="D12" s="6"/>
      <c r="E12" s="9"/>
      <c r="G12" s="5"/>
      <c r="H12" s="5"/>
    </row>
    <row r="13" spans="1:8" x14ac:dyDescent="0.25">
      <c r="A13" s="1">
        <v>1.4</v>
      </c>
      <c r="B13" t="s">
        <v>20</v>
      </c>
      <c r="C13" s="3"/>
      <c r="D13" s="6"/>
      <c r="E13" s="9"/>
      <c r="G13" s="5"/>
      <c r="H13" s="5"/>
    </row>
    <row r="14" spans="1:8" x14ac:dyDescent="0.25">
      <c r="A14" s="1">
        <v>1.3</v>
      </c>
      <c r="B14" t="s">
        <v>21</v>
      </c>
      <c r="C14" s="3"/>
      <c r="D14" s="6"/>
      <c r="E14" s="9"/>
      <c r="G14" s="5"/>
      <c r="H14" s="5"/>
    </row>
    <row r="15" spans="1:8" x14ac:dyDescent="0.25">
      <c r="A15" s="1">
        <v>1.25</v>
      </c>
      <c r="B15" t="s">
        <v>22</v>
      </c>
      <c r="C15" s="3"/>
      <c r="D15" s="6"/>
      <c r="E15" s="9"/>
      <c r="G15" s="5"/>
      <c r="H15" s="5"/>
    </row>
    <row r="16" spans="1:8" x14ac:dyDescent="0.25">
      <c r="A16" s="1">
        <v>1.2</v>
      </c>
      <c r="B16" t="s">
        <v>41</v>
      </c>
      <c r="C16" s="3"/>
      <c r="D16" s="6"/>
      <c r="E16" s="9"/>
    </row>
    <row r="17" spans="1:5" x14ac:dyDescent="0.25">
      <c r="A17" s="1">
        <v>1.1499999999999999</v>
      </c>
      <c r="B17" t="s">
        <v>42</v>
      </c>
      <c r="C17" s="3"/>
      <c r="D17" s="6"/>
      <c r="E17" s="9"/>
    </row>
    <row r="18" spans="1:5" ht="15.75" thickBot="1" x14ac:dyDescent="0.3">
      <c r="A18" s="2">
        <v>1.1000000000000001</v>
      </c>
      <c r="B18" t="s">
        <v>43</v>
      </c>
      <c r="C18" s="3"/>
      <c r="D18" s="6"/>
      <c r="E18" s="9"/>
    </row>
    <row r="19" spans="1:5" x14ac:dyDescent="0.25">
      <c r="C19" s="3"/>
      <c r="D19" s="6"/>
      <c r="E19" s="9"/>
    </row>
    <row r="20" spans="1:5" x14ac:dyDescent="0.25">
      <c r="C20" s="3"/>
      <c r="D20" s="6"/>
      <c r="E20" s="9"/>
    </row>
    <row r="21" spans="1:5" x14ac:dyDescent="0.25">
      <c r="C21" s="3"/>
      <c r="D21" s="6"/>
      <c r="E21" s="9"/>
    </row>
    <row r="22" spans="1:5" x14ac:dyDescent="0.25">
      <c r="A22" t="s">
        <v>75</v>
      </c>
      <c r="C22" s="3"/>
      <c r="D22" s="6"/>
      <c r="E22" s="9"/>
    </row>
    <row r="23" spans="1:5" x14ac:dyDescent="0.25">
      <c r="A23">
        <v>1</v>
      </c>
      <c r="C23" s="3"/>
      <c r="D23" s="6"/>
      <c r="E23" s="9"/>
    </row>
    <row r="24" spans="1:5" x14ac:dyDescent="0.25">
      <c r="A24">
        <v>1.05</v>
      </c>
      <c r="C24" s="3"/>
      <c r="D24" s="6"/>
      <c r="E24" s="9"/>
    </row>
    <row r="25" spans="1:5" x14ac:dyDescent="0.25">
      <c r="A25">
        <v>1.1000000000000001</v>
      </c>
      <c r="C25" s="3"/>
      <c r="D25" s="6"/>
      <c r="E25" s="9"/>
    </row>
    <row r="26" spans="1:5" x14ac:dyDescent="0.25">
      <c r="C26" s="3"/>
      <c r="D26" s="6"/>
      <c r="E26" s="9"/>
    </row>
    <row r="27" spans="1:5" x14ac:dyDescent="0.25">
      <c r="C27" s="3"/>
      <c r="D27" s="6"/>
      <c r="E27" s="9"/>
    </row>
    <row r="28" spans="1:5" x14ac:dyDescent="0.25">
      <c r="C28" s="3"/>
      <c r="D28" s="6"/>
      <c r="E28" s="9"/>
    </row>
    <row r="29" spans="1:5" x14ac:dyDescent="0.25">
      <c r="C29" s="3"/>
      <c r="D29" s="6"/>
      <c r="E29" s="9"/>
    </row>
    <row r="30" spans="1:5" x14ac:dyDescent="0.25">
      <c r="C30" s="3"/>
      <c r="D30" s="6"/>
      <c r="E30" s="9"/>
    </row>
    <row r="31" spans="1:5" x14ac:dyDescent="0.25">
      <c r="C31" s="3"/>
      <c r="D31" s="6"/>
      <c r="E31" s="9"/>
    </row>
    <row r="32" spans="1:5" x14ac:dyDescent="0.25">
      <c r="C32" s="3"/>
      <c r="D32" s="6"/>
      <c r="E32" s="9"/>
    </row>
    <row r="33" spans="3:5" x14ac:dyDescent="0.25">
      <c r="C33" s="3"/>
      <c r="D33" s="6"/>
      <c r="E33" s="9"/>
    </row>
    <row r="34" spans="3:5" x14ac:dyDescent="0.25">
      <c r="C34" s="3"/>
      <c r="D34" s="6"/>
      <c r="E34" s="9"/>
    </row>
    <row r="35" spans="3:5" x14ac:dyDescent="0.25">
      <c r="C35" s="3"/>
      <c r="D35" s="6"/>
      <c r="E35" s="9"/>
    </row>
    <row r="36" spans="3:5" x14ac:dyDescent="0.25">
      <c r="C36" s="3"/>
      <c r="D36" s="6"/>
      <c r="E36" s="9"/>
    </row>
    <row r="37" spans="3:5" x14ac:dyDescent="0.25">
      <c r="C37" s="3"/>
      <c r="D37" s="6"/>
      <c r="E37" s="9"/>
    </row>
    <row r="38" spans="3:5" x14ac:dyDescent="0.25">
      <c r="C38" s="3"/>
      <c r="D38" s="6"/>
      <c r="E38" s="9"/>
    </row>
    <row r="39" spans="3:5" x14ac:dyDescent="0.25">
      <c r="C39" s="3"/>
      <c r="D39" s="6"/>
      <c r="E39" s="9"/>
    </row>
    <row r="40" spans="3:5" x14ac:dyDescent="0.25">
      <c r="C40" s="3"/>
      <c r="D40" s="6"/>
      <c r="E40" s="9"/>
    </row>
    <row r="41" spans="3:5" x14ac:dyDescent="0.25">
      <c r="C41" s="3"/>
      <c r="D41" s="6"/>
      <c r="E41" s="9"/>
    </row>
    <row r="42" spans="3:5" x14ac:dyDescent="0.25">
      <c r="C42" s="3"/>
      <c r="D42" s="6"/>
      <c r="E42" s="9"/>
    </row>
    <row r="43" spans="3:5" x14ac:dyDescent="0.25">
      <c r="C43" s="3"/>
      <c r="D43" s="6"/>
      <c r="E43" s="9"/>
    </row>
    <row r="44" spans="3:5" x14ac:dyDescent="0.25">
      <c r="C44" s="3"/>
      <c r="D44" s="6"/>
      <c r="E44" s="9"/>
    </row>
    <row r="45" spans="3:5" x14ac:dyDescent="0.25">
      <c r="C45" s="3"/>
      <c r="D45" s="6"/>
      <c r="E45" s="9"/>
    </row>
    <row r="46" spans="3:5" x14ac:dyDescent="0.25">
      <c r="C46" s="3"/>
      <c r="D46" s="6"/>
      <c r="E46" s="9"/>
    </row>
    <row r="47" spans="3:5" x14ac:dyDescent="0.25">
      <c r="C47" s="3"/>
      <c r="D47" s="6"/>
      <c r="E47" s="9"/>
    </row>
    <row r="48" spans="3:5" x14ac:dyDescent="0.25">
      <c r="C48" s="3"/>
      <c r="D48" s="6"/>
      <c r="E48" s="9"/>
    </row>
    <row r="49" spans="3:5" x14ac:dyDescent="0.25">
      <c r="C49" s="3"/>
      <c r="D49" s="6"/>
      <c r="E49" s="9"/>
    </row>
    <row r="50" spans="3:5" x14ac:dyDescent="0.25">
      <c r="C50" s="3"/>
      <c r="D50" s="6"/>
      <c r="E50" s="9"/>
    </row>
    <row r="51" spans="3:5" x14ac:dyDescent="0.25">
      <c r="C51" s="3"/>
      <c r="D51" s="6"/>
      <c r="E51" s="9"/>
    </row>
    <row r="52" spans="3:5" x14ac:dyDescent="0.25">
      <c r="C52" s="3"/>
      <c r="D52" s="6"/>
      <c r="E52" s="9"/>
    </row>
    <row r="53" spans="3:5" x14ac:dyDescent="0.25">
      <c r="C53" s="3"/>
      <c r="D53" s="6"/>
      <c r="E53" s="9"/>
    </row>
    <row r="54" spans="3:5" x14ac:dyDescent="0.25">
      <c r="C54" s="3"/>
      <c r="D54" s="6"/>
      <c r="E54" s="9"/>
    </row>
    <row r="55" spans="3:5" x14ac:dyDescent="0.25">
      <c r="C55" s="3"/>
      <c r="D55" s="6"/>
      <c r="E55" s="9"/>
    </row>
    <row r="56" spans="3:5" x14ac:dyDescent="0.25">
      <c r="C56" s="3"/>
      <c r="D56" s="6"/>
      <c r="E56" s="9"/>
    </row>
    <row r="57" spans="3:5" x14ac:dyDescent="0.25">
      <c r="C57" s="3"/>
      <c r="D57" s="6"/>
      <c r="E57" s="9"/>
    </row>
    <row r="58" spans="3:5" x14ac:dyDescent="0.25">
      <c r="C58" s="3"/>
      <c r="D58" s="6"/>
      <c r="E58" s="9"/>
    </row>
    <row r="59" spans="3:5" x14ac:dyDescent="0.25">
      <c r="C59" s="3"/>
      <c r="D59" s="6"/>
      <c r="E59" s="9"/>
    </row>
    <row r="60" spans="3:5" x14ac:dyDescent="0.25">
      <c r="C60" s="3"/>
      <c r="D60" s="6"/>
      <c r="E60" s="9"/>
    </row>
    <row r="61" spans="3:5" x14ac:dyDescent="0.25">
      <c r="C61" s="3"/>
      <c r="D61" s="6"/>
      <c r="E61" s="9"/>
    </row>
    <row r="62" spans="3:5" x14ac:dyDescent="0.25">
      <c r="C62" s="3"/>
      <c r="D62" s="6"/>
      <c r="E62" s="9"/>
    </row>
    <row r="63" spans="3:5" x14ac:dyDescent="0.25">
      <c r="C63" s="3"/>
      <c r="D63" s="6"/>
      <c r="E63" s="9"/>
    </row>
    <row r="64" spans="3:5" x14ac:dyDescent="0.25">
      <c r="C64" s="3"/>
      <c r="D64" s="6"/>
      <c r="E64" s="9"/>
    </row>
    <row r="65" spans="3:5" x14ac:dyDescent="0.25">
      <c r="C65" s="3"/>
      <c r="D65" s="6"/>
      <c r="E65" s="9"/>
    </row>
    <row r="66" spans="3:5" x14ac:dyDescent="0.25">
      <c r="C66" s="3"/>
      <c r="D66" s="6"/>
      <c r="E66" s="9"/>
    </row>
    <row r="67" spans="3:5" x14ac:dyDescent="0.25">
      <c r="C67" s="3"/>
      <c r="D67" s="6"/>
      <c r="E67" s="9"/>
    </row>
    <row r="68" spans="3:5" x14ac:dyDescent="0.25">
      <c r="C68" s="3"/>
      <c r="D68" s="6"/>
      <c r="E68" s="9"/>
    </row>
    <row r="69" spans="3:5" x14ac:dyDescent="0.25">
      <c r="C69" s="3"/>
      <c r="D69" s="6"/>
      <c r="E69" s="9"/>
    </row>
    <row r="70" spans="3:5" x14ac:dyDescent="0.25">
      <c r="C70" s="3"/>
      <c r="D70" s="6"/>
      <c r="E70" s="9"/>
    </row>
    <row r="71" spans="3:5" x14ac:dyDescent="0.25">
      <c r="C71" s="3"/>
      <c r="D71" s="6"/>
      <c r="E71" s="9"/>
    </row>
    <row r="72" spans="3:5" x14ac:dyDescent="0.25">
      <c r="C72" s="3"/>
      <c r="D72" s="6"/>
      <c r="E72" s="9"/>
    </row>
    <row r="73" spans="3:5" x14ac:dyDescent="0.25">
      <c r="C73" s="3"/>
      <c r="D73" s="6"/>
      <c r="E73" s="9"/>
    </row>
    <row r="74" spans="3:5" x14ac:dyDescent="0.25">
      <c r="C74" s="3"/>
      <c r="D74" s="6"/>
      <c r="E74" s="9"/>
    </row>
    <row r="75" spans="3:5" x14ac:dyDescent="0.25">
      <c r="C75" s="3"/>
      <c r="D75" s="6"/>
      <c r="E75" s="9"/>
    </row>
    <row r="76" spans="3:5" x14ac:dyDescent="0.25">
      <c r="C76" s="3"/>
      <c r="D76" s="6"/>
      <c r="E76" s="9"/>
    </row>
    <row r="77" spans="3:5" x14ac:dyDescent="0.25">
      <c r="C77" s="3"/>
      <c r="D77" s="6"/>
      <c r="E77" s="9"/>
    </row>
    <row r="78" spans="3:5" x14ac:dyDescent="0.25">
      <c r="C78" s="3"/>
      <c r="D78" s="6"/>
      <c r="E78" s="9"/>
    </row>
    <row r="79" spans="3:5" x14ac:dyDescent="0.25">
      <c r="C79" s="3"/>
      <c r="D79" s="6"/>
      <c r="E79" s="9"/>
    </row>
    <row r="80" spans="3:5" x14ac:dyDescent="0.25">
      <c r="C80" s="3"/>
      <c r="D80" s="6"/>
      <c r="E80" s="9"/>
    </row>
    <row r="81" spans="3:5" x14ac:dyDescent="0.25">
      <c r="C81" s="3"/>
      <c r="D81" s="6"/>
      <c r="E81" s="9"/>
    </row>
    <row r="82" spans="3:5" x14ac:dyDescent="0.25">
      <c r="C82" s="3"/>
      <c r="D82" s="6"/>
      <c r="E82" s="9"/>
    </row>
    <row r="83" spans="3:5" x14ac:dyDescent="0.25">
      <c r="C83" s="3"/>
      <c r="D83" s="6"/>
      <c r="E83" s="9"/>
    </row>
    <row r="84" spans="3:5" x14ac:dyDescent="0.25">
      <c r="C84" s="3"/>
      <c r="D84" s="6"/>
      <c r="E84" s="9"/>
    </row>
    <row r="85" spans="3:5" x14ac:dyDescent="0.25">
      <c r="C85" s="3"/>
      <c r="D85" s="6"/>
      <c r="E85" s="9"/>
    </row>
    <row r="86" spans="3:5" x14ac:dyDescent="0.25">
      <c r="C86" s="3"/>
      <c r="D86" s="6"/>
      <c r="E86" s="9"/>
    </row>
    <row r="87" spans="3:5" x14ac:dyDescent="0.25">
      <c r="C87" s="3"/>
      <c r="D87" s="6"/>
      <c r="E87" s="9"/>
    </row>
    <row r="88" spans="3:5" x14ac:dyDescent="0.25">
      <c r="C88" s="3"/>
      <c r="D88" s="6"/>
      <c r="E88" s="9"/>
    </row>
    <row r="89" spans="3:5" x14ac:dyDescent="0.25">
      <c r="C89" s="3"/>
      <c r="D89" s="6"/>
      <c r="E89" s="9"/>
    </row>
    <row r="90" spans="3:5" x14ac:dyDescent="0.25">
      <c r="C90" s="3"/>
      <c r="D90" s="6"/>
      <c r="E90" s="9"/>
    </row>
    <row r="91" spans="3:5" x14ac:dyDescent="0.25">
      <c r="C91" s="3"/>
      <c r="D91" s="6"/>
      <c r="E91" s="9"/>
    </row>
    <row r="92" spans="3:5" x14ac:dyDescent="0.25">
      <c r="C92" s="3"/>
      <c r="D92" s="6"/>
      <c r="E92" s="9"/>
    </row>
    <row r="93" spans="3:5" x14ac:dyDescent="0.25">
      <c r="C93" s="3"/>
      <c r="D93" s="6"/>
      <c r="E93" s="9"/>
    </row>
    <row r="94" spans="3:5" x14ac:dyDescent="0.25">
      <c r="C94" s="3"/>
      <c r="D94" s="6"/>
      <c r="E94" s="9"/>
    </row>
    <row r="95" spans="3:5" x14ac:dyDescent="0.25">
      <c r="C95" s="3"/>
      <c r="D95" s="6"/>
      <c r="E95" s="9"/>
    </row>
    <row r="96" spans="3:5" x14ac:dyDescent="0.25">
      <c r="C96" s="3"/>
      <c r="D96" s="6"/>
      <c r="E96" s="9"/>
    </row>
    <row r="97" spans="3:5" x14ac:dyDescent="0.25">
      <c r="C97" s="3"/>
      <c r="D97" s="6"/>
      <c r="E97" s="9"/>
    </row>
    <row r="98" spans="3:5" x14ac:dyDescent="0.25">
      <c r="C98" s="3"/>
      <c r="D98" s="6"/>
      <c r="E98" s="9"/>
    </row>
    <row r="99" spans="3:5" x14ac:dyDescent="0.25">
      <c r="C99" s="3"/>
      <c r="D99" s="6"/>
      <c r="E99" s="9"/>
    </row>
    <row r="100" spans="3:5" x14ac:dyDescent="0.25">
      <c r="C100" s="3"/>
      <c r="D100" s="6"/>
      <c r="E100" s="9"/>
    </row>
    <row r="101" spans="3:5" x14ac:dyDescent="0.25">
      <c r="C101" s="3"/>
      <c r="D101" s="6"/>
      <c r="E101" s="9"/>
    </row>
    <row r="102" spans="3:5" x14ac:dyDescent="0.25">
      <c r="C102" s="3"/>
      <c r="D102" s="6"/>
      <c r="E102" s="9"/>
    </row>
    <row r="103" spans="3:5" x14ac:dyDescent="0.25">
      <c r="C103" s="3"/>
      <c r="D103" s="6"/>
      <c r="E103" s="9"/>
    </row>
    <row r="104" spans="3:5" x14ac:dyDescent="0.25">
      <c r="C104" s="3"/>
      <c r="D104" s="6"/>
      <c r="E104" s="9"/>
    </row>
    <row r="105" spans="3:5" x14ac:dyDescent="0.25">
      <c r="C105" s="3"/>
      <c r="D105" s="6"/>
      <c r="E105" s="9"/>
    </row>
    <row r="106" spans="3:5" x14ac:dyDescent="0.25">
      <c r="C106" s="3"/>
      <c r="D106" s="6"/>
      <c r="E106" s="9"/>
    </row>
    <row r="107" spans="3:5" x14ac:dyDescent="0.25">
      <c r="C107" s="3"/>
      <c r="D107" s="6"/>
      <c r="E107" s="9"/>
    </row>
    <row r="108" spans="3:5" x14ac:dyDescent="0.25">
      <c r="C108" s="3"/>
      <c r="D108" s="6"/>
      <c r="E108" s="9"/>
    </row>
    <row r="109" spans="3:5" x14ac:dyDescent="0.25">
      <c r="C109" s="3"/>
      <c r="D109" s="6"/>
      <c r="E109" s="9"/>
    </row>
    <row r="110" spans="3:5" x14ac:dyDescent="0.25">
      <c r="C110" s="3"/>
      <c r="D110" s="6"/>
      <c r="E110" s="9"/>
    </row>
    <row r="111" spans="3:5" x14ac:dyDescent="0.25">
      <c r="C111" s="3"/>
      <c r="D111" s="6"/>
      <c r="E111" s="9"/>
    </row>
    <row r="112" spans="3:5" x14ac:dyDescent="0.25">
      <c r="C112" s="3"/>
      <c r="D112" s="6"/>
      <c r="E112" s="9"/>
    </row>
    <row r="113" spans="3:5" x14ac:dyDescent="0.25">
      <c r="C113" s="3"/>
      <c r="D113" s="6"/>
      <c r="E113" s="9"/>
    </row>
    <row r="114" spans="3:5" x14ac:dyDescent="0.25">
      <c r="C114" s="3"/>
      <c r="D114" s="6"/>
      <c r="E114" s="9"/>
    </row>
    <row r="115" spans="3:5" x14ac:dyDescent="0.25">
      <c r="C115" s="3"/>
      <c r="D115" s="6"/>
      <c r="E115" s="9"/>
    </row>
    <row r="116" spans="3:5" x14ac:dyDescent="0.25">
      <c r="C116" s="3"/>
      <c r="D116" s="6"/>
      <c r="E116" s="9"/>
    </row>
    <row r="117" spans="3:5" x14ac:dyDescent="0.25">
      <c r="C117" s="3"/>
      <c r="D117" s="6"/>
      <c r="E117" s="9"/>
    </row>
    <row r="118" spans="3:5" x14ac:dyDescent="0.25">
      <c r="C118" s="3"/>
      <c r="D118" s="6"/>
      <c r="E118" s="9"/>
    </row>
    <row r="119" spans="3:5" x14ac:dyDescent="0.25">
      <c r="C119" s="3"/>
      <c r="D119" s="6"/>
      <c r="E119" s="9"/>
    </row>
    <row r="120" spans="3:5" x14ac:dyDescent="0.25">
      <c r="C120" s="3"/>
      <c r="D120" s="6"/>
      <c r="E120" s="9"/>
    </row>
    <row r="121" spans="3:5" x14ac:dyDescent="0.25">
      <c r="C121" s="3"/>
      <c r="D121" s="6"/>
      <c r="E121" s="9"/>
    </row>
    <row r="122" spans="3:5" x14ac:dyDescent="0.25">
      <c r="C122" s="3"/>
      <c r="D122" s="6"/>
      <c r="E122" s="9"/>
    </row>
    <row r="123" spans="3:5" x14ac:dyDescent="0.25">
      <c r="C123" s="3"/>
      <c r="D123" s="6"/>
      <c r="E123" s="9"/>
    </row>
    <row r="124" spans="3:5" x14ac:dyDescent="0.25">
      <c r="C124" s="3"/>
      <c r="D124" s="6"/>
      <c r="E124" s="9"/>
    </row>
    <row r="125" spans="3:5" x14ac:dyDescent="0.25">
      <c r="C125" s="3"/>
      <c r="D125" s="6"/>
      <c r="E125" s="9"/>
    </row>
    <row r="126" spans="3:5" x14ac:dyDescent="0.25">
      <c r="C126" s="3"/>
      <c r="D126" s="6"/>
      <c r="E126" s="9"/>
    </row>
    <row r="127" spans="3:5" x14ac:dyDescent="0.25">
      <c r="C127" s="3"/>
      <c r="D127" s="6"/>
      <c r="E127" s="9"/>
    </row>
    <row r="128" spans="3:5" x14ac:dyDescent="0.25">
      <c r="C128" s="3"/>
      <c r="D128" s="6"/>
      <c r="E128" s="9"/>
    </row>
    <row r="129" spans="3:5" x14ac:dyDescent="0.25">
      <c r="C129" s="3"/>
      <c r="D129" s="6"/>
      <c r="E129" s="9"/>
    </row>
    <row r="130" spans="3:5" x14ac:dyDescent="0.25">
      <c r="C130" s="3"/>
      <c r="D130" s="6"/>
      <c r="E130" s="9"/>
    </row>
    <row r="131" spans="3:5" x14ac:dyDescent="0.25">
      <c r="C131" s="3"/>
      <c r="D131" s="6"/>
      <c r="E131" s="9"/>
    </row>
    <row r="132" spans="3:5" x14ac:dyDescent="0.25">
      <c r="C132" s="3"/>
      <c r="D132" s="6"/>
      <c r="E132" s="9"/>
    </row>
    <row r="133" spans="3:5" x14ac:dyDescent="0.25">
      <c r="C133" s="3"/>
      <c r="D133" s="6"/>
      <c r="E133" s="9"/>
    </row>
    <row r="134" spans="3:5" x14ac:dyDescent="0.25">
      <c r="C134" s="3"/>
      <c r="D134" s="6"/>
      <c r="E134" s="9"/>
    </row>
    <row r="135" spans="3:5" x14ac:dyDescent="0.25">
      <c r="C135" s="3"/>
      <c r="D135" s="6"/>
      <c r="E135" s="9"/>
    </row>
    <row r="136" spans="3:5" x14ac:dyDescent="0.25">
      <c r="C136" s="3"/>
      <c r="D136" s="6"/>
      <c r="E136" s="9"/>
    </row>
    <row r="137" spans="3:5" x14ac:dyDescent="0.25">
      <c r="C137" s="3"/>
      <c r="D137" s="6"/>
      <c r="E137" s="9"/>
    </row>
    <row r="138" spans="3:5" x14ac:dyDescent="0.25">
      <c r="C138" s="3"/>
      <c r="D138" s="6"/>
      <c r="E138" s="9"/>
    </row>
    <row r="139" spans="3:5" x14ac:dyDescent="0.25">
      <c r="C139" s="3"/>
      <c r="D139" s="6"/>
      <c r="E139" s="9"/>
    </row>
    <row r="140" spans="3:5" x14ac:dyDescent="0.25">
      <c r="C140" s="3"/>
      <c r="D140" s="6"/>
      <c r="E140" s="9"/>
    </row>
    <row r="141" spans="3:5" x14ac:dyDescent="0.25">
      <c r="C141" s="3"/>
      <c r="D141" s="6"/>
      <c r="E141" s="9"/>
    </row>
    <row r="142" spans="3:5" x14ac:dyDescent="0.25">
      <c r="C142" s="3"/>
      <c r="D142" s="6"/>
      <c r="E142" s="9"/>
    </row>
    <row r="143" spans="3:5" x14ac:dyDescent="0.25">
      <c r="C143" s="3"/>
      <c r="D143" s="6"/>
      <c r="E143" s="9"/>
    </row>
    <row r="144" spans="3:5" x14ac:dyDescent="0.25">
      <c r="C144" s="3"/>
      <c r="D144" s="6"/>
      <c r="E144" s="9"/>
    </row>
    <row r="145" spans="3:5" x14ac:dyDescent="0.25">
      <c r="C145" s="3"/>
      <c r="D145" s="6"/>
      <c r="E145" s="9"/>
    </row>
    <row r="146" spans="3:5" x14ac:dyDescent="0.25">
      <c r="C146" s="3"/>
      <c r="D146" s="6"/>
      <c r="E146" s="9"/>
    </row>
    <row r="147" spans="3:5" x14ac:dyDescent="0.25">
      <c r="C147" s="3"/>
      <c r="D147" s="6"/>
      <c r="E147" s="9"/>
    </row>
    <row r="148" spans="3:5" x14ac:dyDescent="0.25">
      <c r="C148" s="3"/>
      <c r="D148" s="6"/>
      <c r="E148" s="9"/>
    </row>
    <row r="149" spans="3:5" x14ac:dyDescent="0.25">
      <c r="C149" s="3"/>
      <c r="D149" s="6"/>
      <c r="E149" s="9"/>
    </row>
    <row r="150" spans="3:5" x14ac:dyDescent="0.25">
      <c r="C150" s="3"/>
      <c r="D150" s="6"/>
      <c r="E150" s="9"/>
    </row>
    <row r="151" spans="3:5" x14ac:dyDescent="0.25">
      <c r="C151" s="3"/>
      <c r="D151" s="6"/>
      <c r="E151" s="9"/>
    </row>
    <row r="152" spans="3:5" x14ac:dyDescent="0.25">
      <c r="C152" s="3"/>
      <c r="D152" s="6"/>
      <c r="E152" s="9"/>
    </row>
    <row r="153" spans="3:5" x14ac:dyDescent="0.25">
      <c r="C153" s="3"/>
      <c r="D153" s="6"/>
      <c r="E153" s="9"/>
    </row>
    <row r="154" spans="3:5" x14ac:dyDescent="0.25">
      <c r="C154" s="3"/>
      <c r="D154" s="6"/>
      <c r="E154" s="9"/>
    </row>
    <row r="155" spans="3:5" x14ac:dyDescent="0.25">
      <c r="C155" s="3"/>
      <c r="D155" s="6"/>
      <c r="E155" s="9"/>
    </row>
    <row r="156" spans="3:5" x14ac:dyDescent="0.25">
      <c r="C156" s="3"/>
      <c r="D156" s="6"/>
      <c r="E156" s="9"/>
    </row>
    <row r="157" spans="3:5" x14ac:dyDescent="0.25">
      <c r="C157" s="3"/>
      <c r="D157" s="6"/>
      <c r="E157" s="9"/>
    </row>
    <row r="158" spans="3:5" x14ac:dyDescent="0.25">
      <c r="C158" s="3"/>
      <c r="D158" s="6"/>
      <c r="E158" s="9"/>
    </row>
    <row r="159" spans="3:5" x14ac:dyDescent="0.25">
      <c r="C159" s="3"/>
      <c r="D159" s="6"/>
      <c r="E159" s="9"/>
    </row>
    <row r="160" spans="3:5" x14ac:dyDescent="0.25">
      <c r="C160" s="3"/>
      <c r="D160" s="6"/>
      <c r="E160" s="9"/>
    </row>
    <row r="161" spans="3:5" x14ac:dyDescent="0.25">
      <c r="C161" s="3"/>
      <c r="D161" s="6"/>
      <c r="E161" s="9"/>
    </row>
    <row r="162" spans="3:5" x14ac:dyDescent="0.25">
      <c r="C162" s="3"/>
      <c r="D162" s="6"/>
      <c r="E162" s="9"/>
    </row>
    <row r="163" spans="3:5" x14ac:dyDescent="0.25">
      <c r="C163" s="3"/>
      <c r="D163" s="6"/>
      <c r="E163" s="9"/>
    </row>
    <row r="164" spans="3:5" x14ac:dyDescent="0.25">
      <c r="C164" s="3"/>
      <c r="D164" s="6"/>
      <c r="E164" s="9"/>
    </row>
    <row r="165" spans="3:5" x14ac:dyDescent="0.25">
      <c r="C165" s="3"/>
      <c r="D165" s="6"/>
      <c r="E165" s="9"/>
    </row>
    <row r="166" spans="3:5" x14ac:dyDescent="0.25">
      <c r="C166" s="3"/>
      <c r="D166" s="6"/>
      <c r="E166" s="9"/>
    </row>
    <row r="167" spans="3:5" x14ac:dyDescent="0.25">
      <c r="C167" s="3"/>
      <c r="D167" s="6"/>
      <c r="E167" s="9"/>
    </row>
    <row r="168" spans="3:5" x14ac:dyDescent="0.25">
      <c r="C168" s="3"/>
      <c r="D168" s="6"/>
      <c r="E168" s="9"/>
    </row>
    <row r="169" spans="3:5" x14ac:dyDescent="0.25">
      <c r="C169" s="3"/>
      <c r="D169" s="6"/>
      <c r="E169" s="9"/>
    </row>
    <row r="170" spans="3:5" x14ac:dyDescent="0.25">
      <c r="C170" s="3"/>
      <c r="D170" s="6"/>
      <c r="E170" s="9"/>
    </row>
    <row r="171" spans="3:5" x14ac:dyDescent="0.25">
      <c r="C171" s="3"/>
      <c r="D171" s="6"/>
      <c r="E171" s="9"/>
    </row>
    <row r="172" spans="3:5" x14ac:dyDescent="0.25">
      <c r="C172" s="3"/>
      <c r="D172" s="6"/>
      <c r="E172" s="9"/>
    </row>
    <row r="173" spans="3:5" x14ac:dyDescent="0.25">
      <c r="C173" s="3"/>
      <c r="D173" s="6"/>
      <c r="E173" s="9"/>
    </row>
    <row r="174" spans="3:5" x14ac:dyDescent="0.25">
      <c r="C174" s="3"/>
      <c r="D174" s="6"/>
      <c r="E174" s="9"/>
    </row>
    <row r="175" spans="3:5" x14ac:dyDescent="0.25">
      <c r="C175" s="3"/>
      <c r="D175" s="6"/>
      <c r="E175" s="9"/>
    </row>
    <row r="176" spans="3:5" x14ac:dyDescent="0.25">
      <c r="C176" s="3"/>
      <c r="D176" s="6"/>
      <c r="E176" s="9"/>
    </row>
    <row r="177" spans="3:5" x14ac:dyDescent="0.25">
      <c r="C177" s="3"/>
      <c r="D177" s="6"/>
      <c r="E177" s="9"/>
    </row>
    <row r="178" spans="3:5" x14ac:dyDescent="0.25">
      <c r="C178" s="3"/>
      <c r="D178" s="6"/>
      <c r="E178" s="9"/>
    </row>
    <row r="179" spans="3:5" x14ac:dyDescent="0.25">
      <c r="C179" s="3"/>
      <c r="D179" s="6"/>
      <c r="E179" s="9"/>
    </row>
    <row r="180" spans="3:5" x14ac:dyDescent="0.25">
      <c r="C180" s="3"/>
      <c r="D180" s="6"/>
      <c r="E180" s="9"/>
    </row>
    <row r="181" spans="3:5" x14ac:dyDescent="0.25">
      <c r="C181" s="3"/>
      <c r="D181" s="6"/>
      <c r="E181" s="9"/>
    </row>
    <row r="182" spans="3:5" x14ac:dyDescent="0.25">
      <c r="C182" s="3"/>
      <c r="D182" s="6"/>
      <c r="E182" s="9"/>
    </row>
    <row r="183" spans="3:5" x14ac:dyDescent="0.25">
      <c r="C183" s="3"/>
      <c r="D183" s="6"/>
      <c r="E183" s="9"/>
    </row>
    <row r="184" spans="3:5" x14ac:dyDescent="0.25">
      <c r="C184" s="3"/>
      <c r="D184" s="6"/>
      <c r="E184" s="9"/>
    </row>
    <row r="185" spans="3:5" x14ac:dyDescent="0.25">
      <c r="C185" s="3"/>
      <c r="D185" s="6"/>
      <c r="E185" s="9"/>
    </row>
    <row r="186" spans="3:5" x14ac:dyDescent="0.25">
      <c r="C186" s="3"/>
      <c r="D186" s="6"/>
      <c r="E186" s="9"/>
    </row>
    <row r="187" spans="3:5" x14ac:dyDescent="0.25">
      <c r="C187" s="3"/>
      <c r="D187" s="6"/>
      <c r="E187" s="9"/>
    </row>
    <row r="188" spans="3:5" x14ac:dyDescent="0.25">
      <c r="C188" s="3"/>
      <c r="D188" s="6"/>
      <c r="E188" s="9"/>
    </row>
    <row r="189" spans="3:5" x14ac:dyDescent="0.25">
      <c r="C189" s="3"/>
      <c r="D189" s="6"/>
      <c r="E189" s="9"/>
    </row>
    <row r="190" spans="3:5" x14ac:dyDescent="0.25">
      <c r="C190" s="3"/>
      <c r="D190" s="6"/>
      <c r="E190" s="9"/>
    </row>
    <row r="191" spans="3:5" x14ac:dyDescent="0.25">
      <c r="C191" s="3"/>
      <c r="D191" s="6"/>
      <c r="E191" s="9"/>
    </row>
    <row r="192" spans="3:5" x14ac:dyDescent="0.25">
      <c r="C192" s="3"/>
      <c r="D192" s="6"/>
      <c r="E192" s="9"/>
    </row>
    <row r="193" spans="3:5" x14ac:dyDescent="0.25">
      <c r="C193" s="3"/>
      <c r="D193" s="6"/>
      <c r="E193" s="9"/>
    </row>
    <row r="194" spans="3:5" x14ac:dyDescent="0.25">
      <c r="C194" s="3"/>
      <c r="D194" s="6"/>
      <c r="E194" s="9"/>
    </row>
    <row r="195" spans="3:5" x14ac:dyDescent="0.25">
      <c r="C195" s="3"/>
      <c r="D195" s="6"/>
      <c r="E195" s="9"/>
    </row>
    <row r="196" spans="3:5" x14ac:dyDescent="0.25">
      <c r="C196" s="3"/>
      <c r="D196" s="6"/>
      <c r="E196" s="9"/>
    </row>
    <row r="197" spans="3:5" x14ac:dyDescent="0.25">
      <c r="C197" s="3"/>
      <c r="D197" s="6"/>
      <c r="E197" s="9"/>
    </row>
    <row r="198" spans="3:5" x14ac:dyDescent="0.25">
      <c r="C198" s="3"/>
      <c r="D198" s="6"/>
      <c r="E198" s="9"/>
    </row>
    <row r="199" spans="3:5" x14ac:dyDescent="0.25">
      <c r="C199" s="3"/>
      <c r="D199" s="6"/>
      <c r="E199" s="9"/>
    </row>
    <row r="200" spans="3:5" x14ac:dyDescent="0.25">
      <c r="C200" s="3"/>
      <c r="D200" s="6"/>
      <c r="E200" s="9"/>
    </row>
    <row r="201" spans="3:5" x14ac:dyDescent="0.25">
      <c r="C201" s="3"/>
      <c r="D201" s="6"/>
      <c r="E201" s="9"/>
    </row>
    <row r="202" spans="3:5" x14ac:dyDescent="0.25">
      <c r="C202" s="3"/>
      <c r="D202" s="6"/>
      <c r="E202" s="9"/>
    </row>
    <row r="203" spans="3:5" x14ac:dyDescent="0.25">
      <c r="C203" s="3"/>
      <c r="D203" s="6"/>
      <c r="E203" s="9"/>
    </row>
    <row r="204" spans="3:5" x14ac:dyDescent="0.25">
      <c r="C204" s="3"/>
      <c r="D204" s="6"/>
      <c r="E204" s="9"/>
    </row>
    <row r="205" spans="3:5" x14ac:dyDescent="0.25">
      <c r="C205" s="3"/>
      <c r="D205" s="6"/>
      <c r="E205" s="9"/>
    </row>
    <row r="206" spans="3:5" x14ac:dyDescent="0.25">
      <c r="C206" s="3"/>
      <c r="D206" s="6"/>
      <c r="E206" s="9"/>
    </row>
    <row r="207" spans="3:5" x14ac:dyDescent="0.25">
      <c r="C207" s="3"/>
      <c r="D207" s="6"/>
      <c r="E207" s="9"/>
    </row>
    <row r="208" spans="3:5" x14ac:dyDescent="0.25">
      <c r="C208" s="3"/>
      <c r="D208" s="6"/>
      <c r="E208" s="9"/>
    </row>
    <row r="209" spans="3:5" x14ac:dyDescent="0.25">
      <c r="C209" s="3"/>
      <c r="D209" s="6"/>
      <c r="E209" s="9"/>
    </row>
    <row r="210" spans="3:5" x14ac:dyDescent="0.25">
      <c r="C210" s="3"/>
      <c r="D210" s="6"/>
      <c r="E210" s="9"/>
    </row>
    <row r="211" spans="3:5" x14ac:dyDescent="0.25">
      <c r="C211" s="3"/>
      <c r="D211" s="6"/>
      <c r="E211" s="9"/>
    </row>
    <row r="212" spans="3:5" x14ac:dyDescent="0.25">
      <c r="C212" s="3"/>
      <c r="D212" s="6"/>
      <c r="E212" s="9"/>
    </row>
    <row r="213" spans="3:5" x14ac:dyDescent="0.25">
      <c r="C213" s="3"/>
      <c r="D213" s="6"/>
      <c r="E213" s="9"/>
    </row>
    <row r="214" spans="3:5" x14ac:dyDescent="0.25">
      <c r="C214" s="3"/>
      <c r="D214" s="6"/>
      <c r="E214" s="9"/>
    </row>
    <row r="215" spans="3:5" x14ac:dyDescent="0.25">
      <c r="C215" s="3"/>
      <c r="D215" s="6"/>
      <c r="E215" s="9"/>
    </row>
    <row r="216" spans="3:5" x14ac:dyDescent="0.25">
      <c r="C216" s="3"/>
      <c r="D216" s="6"/>
      <c r="E216" s="9"/>
    </row>
    <row r="217" spans="3:5" x14ac:dyDescent="0.25">
      <c r="C217" s="3"/>
      <c r="D217" s="6"/>
      <c r="E217" s="9"/>
    </row>
    <row r="218" spans="3:5" x14ac:dyDescent="0.25">
      <c r="C218" s="3"/>
      <c r="D218" s="6"/>
      <c r="E218" s="9"/>
    </row>
    <row r="219" spans="3:5" x14ac:dyDescent="0.25">
      <c r="C219" s="3"/>
      <c r="D219" s="6"/>
      <c r="E219" s="9"/>
    </row>
    <row r="220" spans="3:5" x14ac:dyDescent="0.25">
      <c r="C220" s="3"/>
      <c r="D220" s="6"/>
      <c r="E220" s="9"/>
    </row>
    <row r="221" spans="3:5" x14ac:dyDescent="0.25">
      <c r="C221" s="3"/>
      <c r="D221" s="6"/>
      <c r="E221" s="9"/>
    </row>
    <row r="222" spans="3:5" x14ac:dyDescent="0.25">
      <c r="C222" s="3"/>
      <c r="D222" s="6"/>
      <c r="E222" s="9"/>
    </row>
    <row r="223" spans="3:5" x14ac:dyDescent="0.25">
      <c r="C223" s="3"/>
      <c r="D223" s="6"/>
      <c r="E223" s="9"/>
    </row>
    <row r="224" spans="3:5" x14ac:dyDescent="0.25">
      <c r="C224" s="3"/>
      <c r="D224" s="6"/>
      <c r="E224" s="9"/>
    </row>
    <row r="225" spans="3:5" x14ac:dyDescent="0.25">
      <c r="C225" s="3"/>
      <c r="D225" s="6"/>
      <c r="E225" s="9"/>
    </row>
    <row r="226" spans="3:5" x14ac:dyDescent="0.25">
      <c r="C226" s="3"/>
      <c r="D226" s="6"/>
      <c r="E226" s="9"/>
    </row>
    <row r="227" spans="3:5" x14ac:dyDescent="0.25">
      <c r="C227" s="3"/>
      <c r="D227" s="6"/>
      <c r="E227" s="9"/>
    </row>
    <row r="228" spans="3:5" x14ac:dyDescent="0.25">
      <c r="C228" s="3"/>
      <c r="D228" s="6"/>
      <c r="E228" s="9"/>
    </row>
    <row r="229" spans="3:5" x14ac:dyDescent="0.25">
      <c r="C229" s="3"/>
      <c r="D229" s="6"/>
      <c r="E229" s="9"/>
    </row>
    <row r="230" spans="3:5" x14ac:dyDescent="0.25">
      <c r="C230" s="3"/>
      <c r="D230" s="6"/>
      <c r="E230" s="9"/>
    </row>
    <row r="231" spans="3:5" x14ac:dyDescent="0.25">
      <c r="C231" s="3"/>
      <c r="D231" s="6"/>
      <c r="E231" s="9"/>
    </row>
    <row r="232" spans="3:5" x14ac:dyDescent="0.25">
      <c r="C232" s="3"/>
      <c r="D232" s="6"/>
      <c r="E232" s="9"/>
    </row>
    <row r="233" spans="3:5" x14ac:dyDescent="0.25">
      <c r="C233" s="3"/>
      <c r="D233" s="6"/>
      <c r="E233" s="9"/>
    </row>
    <row r="234" spans="3:5" x14ac:dyDescent="0.25">
      <c r="C234" s="3"/>
      <c r="D234" s="6"/>
      <c r="E234" s="9"/>
    </row>
    <row r="235" spans="3:5" x14ac:dyDescent="0.25">
      <c r="C235" s="3"/>
      <c r="D235" s="6"/>
      <c r="E235" s="9"/>
    </row>
    <row r="236" spans="3:5" x14ac:dyDescent="0.25">
      <c r="C236" s="3"/>
      <c r="D236" s="6"/>
      <c r="E236" s="9"/>
    </row>
    <row r="237" spans="3:5" x14ac:dyDescent="0.25">
      <c r="C237" s="3"/>
      <c r="D237" s="6"/>
      <c r="E237" s="9"/>
    </row>
    <row r="238" spans="3:5" x14ac:dyDescent="0.25">
      <c r="C238" s="3"/>
      <c r="D238" s="6"/>
      <c r="E238" s="9"/>
    </row>
    <row r="239" spans="3:5" x14ac:dyDescent="0.25">
      <c r="C239" s="3"/>
      <c r="D239" s="6"/>
      <c r="E239" s="9"/>
    </row>
    <row r="240" spans="3:5" x14ac:dyDescent="0.25">
      <c r="C240" s="3"/>
      <c r="D240" s="6"/>
      <c r="E240" s="9"/>
    </row>
    <row r="241" spans="3:5" x14ac:dyDescent="0.25">
      <c r="C241" s="3"/>
      <c r="D241" s="6"/>
      <c r="E241" s="9"/>
    </row>
    <row r="242" spans="3:5" x14ac:dyDescent="0.25">
      <c r="C242" s="3"/>
      <c r="D242" s="6"/>
      <c r="E242" s="9"/>
    </row>
    <row r="243" spans="3:5" x14ac:dyDescent="0.25">
      <c r="C243" s="3"/>
      <c r="D243" s="6"/>
      <c r="E243" s="9"/>
    </row>
    <row r="244" spans="3:5" x14ac:dyDescent="0.25">
      <c r="C244" s="3"/>
      <c r="D244" s="6"/>
      <c r="E244" s="9"/>
    </row>
    <row r="245" spans="3:5" x14ac:dyDescent="0.25">
      <c r="C245" s="3"/>
      <c r="D245" s="6"/>
      <c r="E245" s="9"/>
    </row>
    <row r="246" spans="3:5" x14ac:dyDescent="0.25">
      <c r="C246" s="3"/>
      <c r="D246" s="6"/>
      <c r="E246" s="9"/>
    </row>
    <row r="247" spans="3:5" x14ac:dyDescent="0.25">
      <c r="C247" s="3"/>
      <c r="D247" s="6"/>
      <c r="E247" s="9"/>
    </row>
    <row r="248" spans="3:5" x14ac:dyDescent="0.25">
      <c r="C248" s="3"/>
      <c r="D248" s="6"/>
      <c r="E248" s="9"/>
    </row>
    <row r="249" spans="3:5" x14ac:dyDescent="0.25">
      <c r="C249" s="3"/>
      <c r="D249" s="6"/>
      <c r="E249" s="9"/>
    </row>
    <row r="250" spans="3:5" x14ac:dyDescent="0.25">
      <c r="C250" s="3"/>
      <c r="D250" s="6"/>
      <c r="E250" s="9"/>
    </row>
    <row r="251" spans="3:5" x14ac:dyDescent="0.25">
      <c r="C251" s="3"/>
      <c r="D251" s="6"/>
      <c r="E251" s="9"/>
    </row>
    <row r="252" spans="3:5" x14ac:dyDescent="0.25">
      <c r="C252" s="3"/>
      <c r="D252" s="6"/>
      <c r="E252" s="9"/>
    </row>
    <row r="253" spans="3:5" x14ac:dyDescent="0.25">
      <c r="C253" s="3"/>
      <c r="D253" s="6"/>
      <c r="E253" s="9"/>
    </row>
    <row r="254" spans="3:5" x14ac:dyDescent="0.25">
      <c r="C254" s="3"/>
      <c r="D254" s="6"/>
      <c r="E254" s="9"/>
    </row>
    <row r="255" spans="3:5" x14ac:dyDescent="0.25">
      <c r="C255" s="3"/>
      <c r="D255" s="6"/>
      <c r="E255" s="9"/>
    </row>
    <row r="256" spans="3:5" x14ac:dyDescent="0.25">
      <c r="C256" s="3"/>
      <c r="D256" s="6"/>
      <c r="E256" s="9"/>
    </row>
    <row r="257" spans="3:5" x14ac:dyDescent="0.25">
      <c r="C257" s="3"/>
      <c r="D257" s="6"/>
      <c r="E257" s="9"/>
    </row>
    <row r="258" spans="3:5" x14ac:dyDescent="0.25">
      <c r="C258" s="3"/>
      <c r="D258" s="6"/>
      <c r="E258" s="9"/>
    </row>
    <row r="259" spans="3:5" x14ac:dyDescent="0.25">
      <c r="C259" s="3"/>
      <c r="D259" s="6"/>
      <c r="E259" s="9"/>
    </row>
    <row r="260" spans="3:5" x14ac:dyDescent="0.25">
      <c r="C260" s="3"/>
      <c r="D260" s="6"/>
      <c r="E260" s="9"/>
    </row>
    <row r="261" spans="3:5" x14ac:dyDescent="0.25">
      <c r="C261" s="3"/>
      <c r="D261" s="6"/>
      <c r="E261" s="9"/>
    </row>
    <row r="262" spans="3:5" x14ac:dyDescent="0.25">
      <c r="C262" s="3"/>
      <c r="D262" s="6"/>
      <c r="E262" s="9"/>
    </row>
    <row r="263" spans="3:5" x14ac:dyDescent="0.25">
      <c r="C263" s="3"/>
      <c r="D263" s="6"/>
      <c r="E263" s="9"/>
    </row>
    <row r="264" spans="3:5" x14ac:dyDescent="0.25">
      <c r="C264" s="3"/>
      <c r="D264" s="6"/>
      <c r="E264" s="9"/>
    </row>
    <row r="265" spans="3:5" x14ac:dyDescent="0.25">
      <c r="C265" s="3"/>
      <c r="D265" s="6"/>
      <c r="E265" s="9"/>
    </row>
    <row r="266" spans="3:5" x14ac:dyDescent="0.25">
      <c r="C266" s="3"/>
      <c r="D266" s="6"/>
      <c r="E266" s="9"/>
    </row>
    <row r="267" spans="3:5" x14ac:dyDescent="0.25">
      <c r="C267" s="3"/>
      <c r="D267" s="6"/>
      <c r="E267" s="9"/>
    </row>
    <row r="268" spans="3:5" x14ac:dyDescent="0.25">
      <c r="C268" s="3"/>
      <c r="D268" s="6"/>
      <c r="E268" s="9"/>
    </row>
    <row r="269" spans="3:5" x14ac:dyDescent="0.25">
      <c r="C269" s="3"/>
      <c r="D269" s="6"/>
      <c r="E269" s="9"/>
    </row>
    <row r="270" spans="3:5" x14ac:dyDescent="0.25">
      <c r="C270" s="3"/>
      <c r="D270" s="6"/>
      <c r="E270" s="9"/>
    </row>
    <row r="271" spans="3:5" x14ac:dyDescent="0.25">
      <c r="C271" s="3"/>
      <c r="D271" s="6"/>
      <c r="E271" s="9"/>
    </row>
    <row r="272" spans="3:5" x14ac:dyDescent="0.25">
      <c r="C272" s="3"/>
      <c r="D272" s="6"/>
      <c r="E272" s="9"/>
    </row>
    <row r="273" spans="3:5" x14ac:dyDescent="0.25">
      <c r="C273" s="3"/>
      <c r="D273" s="6"/>
      <c r="E273" s="9"/>
    </row>
    <row r="274" spans="3:5" x14ac:dyDescent="0.25">
      <c r="C274" s="3"/>
      <c r="D274" s="6"/>
      <c r="E274" s="9"/>
    </row>
    <row r="275" spans="3:5" x14ac:dyDescent="0.25">
      <c r="C275" s="3"/>
      <c r="D275" s="6"/>
      <c r="E275" s="9"/>
    </row>
    <row r="276" spans="3:5" x14ac:dyDescent="0.25">
      <c r="C276" s="3"/>
      <c r="D276" s="6"/>
      <c r="E276" s="9"/>
    </row>
    <row r="277" spans="3:5" x14ac:dyDescent="0.25">
      <c r="C277" s="3"/>
      <c r="D277" s="6"/>
      <c r="E277" s="9"/>
    </row>
    <row r="278" spans="3:5" x14ac:dyDescent="0.25">
      <c r="C278" s="3"/>
      <c r="D278" s="6"/>
      <c r="E278" s="9"/>
    </row>
    <row r="279" spans="3:5" x14ac:dyDescent="0.25">
      <c r="C279" s="3"/>
      <c r="D279" s="6"/>
      <c r="E279" s="9"/>
    </row>
    <row r="280" spans="3:5" x14ac:dyDescent="0.25">
      <c r="C280" s="3"/>
      <c r="D280" s="6"/>
      <c r="E280" s="9"/>
    </row>
    <row r="281" spans="3:5" x14ac:dyDescent="0.25">
      <c r="C281" s="3"/>
      <c r="D281" s="6"/>
      <c r="E281" s="9"/>
    </row>
    <row r="282" spans="3:5" x14ac:dyDescent="0.25">
      <c r="C282" s="3"/>
      <c r="D282" s="6"/>
      <c r="E282" s="9"/>
    </row>
    <row r="283" spans="3:5" x14ac:dyDescent="0.25">
      <c r="C283" s="3"/>
      <c r="D283" s="6"/>
      <c r="E283" s="9"/>
    </row>
    <row r="284" spans="3:5" x14ac:dyDescent="0.25">
      <c r="C284" s="3"/>
      <c r="D284" s="6"/>
      <c r="E284" s="9"/>
    </row>
    <row r="285" spans="3:5" x14ac:dyDescent="0.25">
      <c r="C285" s="3"/>
      <c r="D285" s="6"/>
      <c r="E285" s="9"/>
    </row>
    <row r="286" spans="3:5" x14ac:dyDescent="0.25">
      <c r="C286" s="3"/>
      <c r="D286" s="6"/>
      <c r="E286" s="9"/>
    </row>
    <row r="287" spans="3:5" x14ac:dyDescent="0.25">
      <c r="C287" s="3"/>
      <c r="D287" s="6"/>
      <c r="E287" s="9"/>
    </row>
    <row r="288" spans="3:5" x14ac:dyDescent="0.25">
      <c r="C288" s="3"/>
      <c r="D288" s="6"/>
      <c r="E288" s="9"/>
    </row>
    <row r="289" spans="3:5" x14ac:dyDescent="0.25">
      <c r="C289" s="3"/>
      <c r="D289" s="6"/>
      <c r="E289" s="9"/>
    </row>
    <row r="290" spans="3:5" x14ac:dyDescent="0.25">
      <c r="C290" s="3"/>
      <c r="D290" s="6"/>
      <c r="E290" s="9"/>
    </row>
    <row r="291" spans="3:5" x14ac:dyDescent="0.25">
      <c r="C291" s="3"/>
      <c r="D291" s="6"/>
      <c r="E291" s="9"/>
    </row>
    <row r="292" spans="3:5" x14ac:dyDescent="0.25">
      <c r="C292" s="3"/>
      <c r="D292" s="6"/>
      <c r="E292" s="9"/>
    </row>
    <row r="293" spans="3:5" x14ac:dyDescent="0.25">
      <c r="C293" s="3"/>
      <c r="D293" s="6"/>
      <c r="E293" s="9"/>
    </row>
    <row r="294" spans="3:5" x14ac:dyDescent="0.25">
      <c r="C294" s="3"/>
      <c r="D294" s="6"/>
      <c r="E294" s="9"/>
    </row>
    <row r="295" spans="3:5" x14ac:dyDescent="0.25">
      <c r="C295" s="3"/>
      <c r="D295" s="6"/>
      <c r="E295" s="9"/>
    </row>
    <row r="296" spans="3:5" x14ac:dyDescent="0.25">
      <c r="C296" s="3"/>
      <c r="D296" s="6"/>
      <c r="E296" s="9"/>
    </row>
    <row r="297" spans="3:5" x14ac:dyDescent="0.25">
      <c r="C297" s="3"/>
      <c r="D297" s="6"/>
      <c r="E297" s="9"/>
    </row>
    <row r="298" spans="3:5" x14ac:dyDescent="0.25">
      <c r="C298" s="3"/>
      <c r="D298" s="6"/>
      <c r="E298" s="9"/>
    </row>
    <row r="299" spans="3:5" x14ac:dyDescent="0.25">
      <c r="C299" s="3"/>
      <c r="D299" s="6"/>
      <c r="E299" s="9"/>
    </row>
    <row r="300" spans="3:5" ht="15.75" thickBot="1" x14ac:dyDescent="0.3">
      <c r="C300" s="10"/>
      <c r="D300" s="111"/>
      <c r="E300" s="11"/>
    </row>
  </sheetData>
  <dataValidations count="1">
    <dataValidation type="list" allowBlank="1" showInputMessage="1" showErrorMessage="1" sqref="H2:H6 D2:D25" xr:uid="{00000000-0002-0000-0300-000000000000}">
      <formula1>$A$2:$A$8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7C6B-0D6C-4349-9DAA-49F3C7E8E87C}">
  <dimension ref="A1:W153"/>
  <sheetViews>
    <sheetView workbookViewId="0">
      <selection activeCell="L163" sqref="L163"/>
    </sheetView>
  </sheetViews>
  <sheetFormatPr defaultRowHeight="15" x14ac:dyDescent="0.25"/>
  <sheetData>
    <row r="1" spans="1:13" ht="13.9" customHeight="1" thickTop="1" thickBot="1" x14ac:dyDescent="0.3">
      <c r="A1" s="81" t="s">
        <v>93</v>
      </c>
      <c r="B1" s="82" t="s">
        <v>94</v>
      </c>
      <c r="C1" s="83" t="s">
        <v>95</v>
      </c>
      <c r="D1" s="81" t="s">
        <v>93</v>
      </c>
      <c r="E1" s="82" t="s">
        <v>94</v>
      </c>
      <c r="F1" s="83" t="s">
        <v>95</v>
      </c>
      <c r="G1" s="81" t="s">
        <v>93</v>
      </c>
      <c r="H1" s="82" t="s">
        <v>94</v>
      </c>
      <c r="I1" s="83" t="s">
        <v>95</v>
      </c>
      <c r="J1" s="81" t="s">
        <v>93</v>
      </c>
      <c r="K1" s="82" t="s">
        <v>94</v>
      </c>
      <c r="L1" s="83" t="s">
        <v>95</v>
      </c>
    </row>
    <row r="2" spans="1:13" ht="13.9" customHeight="1" thickTop="1" x14ac:dyDescent="0.25">
      <c r="A2" s="84" t="s">
        <v>96</v>
      </c>
      <c r="B2" s="85">
        <v>4</v>
      </c>
      <c r="C2" s="86" t="s">
        <v>97</v>
      </c>
      <c r="D2" s="87" t="s">
        <v>98</v>
      </c>
      <c r="E2" s="88">
        <v>4</v>
      </c>
      <c r="F2" s="89" t="s">
        <v>99</v>
      </c>
      <c r="G2" s="87" t="s">
        <v>100</v>
      </c>
      <c r="H2" s="88">
        <v>4</v>
      </c>
      <c r="I2" s="89" t="s">
        <v>101</v>
      </c>
      <c r="J2" s="87" t="s">
        <v>102</v>
      </c>
      <c r="K2" s="88">
        <v>4</v>
      </c>
      <c r="L2" s="89" t="s">
        <v>97</v>
      </c>
      <c r="M2" t="s">
        <v>103</v>
      </c>
    </row>
    <row r="3" spans="1:13" ht="13.9" customHeight="1" x14ac:dyDescent="0.25">
      <c r="A3" s="90" t="s">
        <v>104</v>
      </c>
      <c r="B3" s="91">
        <v>1</v>
      </c>
      <c r="C3" s="92" t="s">
        <v>105</v>
      </c>
      <c r="D3" s="84" t="s">
        <v>106</v>
      </c>
      <c r="E3" s="85">
        <v>4</v>
      </c>
      <c r="F3" s="86" t="s">
        <v>97</v>
      </c>
      <c r="G3" s="84" t="s">
        <v>107</v>
      </c>
      <c r="H3" s="85">
        <v>3</v>
      </c>
      <c r="I3" s="86" t="s">
        <v>105</v>
      </c>
      <c r="J3" s="90" t="s">
        <v>108</v>
      </c>
      <c r="K3" s="91">
        <v>1</v>
      </c>
      <c r="L3" s="92" t="s">
        <v>105</v>
      </c>
      <c r="M3" t="s">
        <v>109</v>
      </c>
    </row>
    <row r="4" spans="1:13" ht="13.9" customHeight="1" x14ac:dyDescent="0.25">
      <c r="A4" s="84" t="s">
        <v>110</v>
      </c>
      <c r="B4" s="85">
        <v>4</v>
      </c>
      <c r="C4" s="86" t="s">
        <v>101</v>
      </c>
      <c r="D4" s="84" t="s">
        <v>111</v>
      </c>
      <c r="E4" s="85">
        <v>3</v>
      </c>
      <c r="F4" s="86" t="s">
        <v>105</v>
      </c>
      <c r="G4" s="90" t="s">
        <v>112</v>
      </c>
      <c r="H4" s="91">
        <v>1</v>
      </c>
      <c r="I4" s="92" t="s">
        <v>105</v>
      </c>
      <c r="J4" s="84" t="s">
        <v>113</v>
      </c>
      <c r="K4" s="85">
        <v>3</v>
      </c>
      <c r="L4" s="86" t="s">
        <v>97</v>
      </c>
      <c r="M4" t="s">
        <v>114</v>
      </c>
    </row>
    <row r="5" spans="1:13" ht="13.9" customHeight="1" x14ac:dyDescent="0.25">
      <c r="A5" s="84" t="s">
        <v>115</v>
      </c>
      <c r="B5" s="85">
        <v>4</v>
      </c>
      <c r="C5" s="86" t="s">
        <v>97</v>
      </c>
      <c r="D5" s="84" t="s">
        <v>116</v>
      </c>
      <c r="E5" s="85">
        <v>3</v>
      </c>
      <c r="F5" s="86" t="s">
        <v>97</v>
      </c>
      <c r="G5" s="90" t="s">
        <v>117</v>
      </c>
      <c r="H5" s="91">
        <v>1</v>
      </c>
      <c r="I5" s="92" t="s">
        <v>105</v>
      </c>
      <c r="J5" s="84" t="s">
        <v>118</v>
      </c>
      <c r="K5" s="85">
        <v>4</v>
      </c>
      <c r="L5" s="86" t="s">
        <v>101</v>
      </c>
      <c r="M5" t="s">
        <v>119</v>
      </c>
    </row>
    <row r="6" spans="1:13" ht="13.9" customHeight="1" x14ac:dyDescent="0.25">
      <c r="A6" s="84" t="s">
        <v>120</v>
      </c>
      <c r="B6" s="85">
        <v>3</v>
      </c>
      <c r="C6" s="86" t="s">
        <v>105</v>
      </c>
      <c r="D6" s="84" t="s">
        <v>121</v>
      </c>
      <c r="E6" s="85">
        <v>3</v>
      </c>
      <c r="F6" s="86" t="s">
        <v>97</v>
      </c>
      <c r="G6" s="84" t="s">
        <v>122</v>
      </c>
      <c r="H6" s="85">
        <v>4</v>
      </c>
      <c r="I6" s="86" t="s">
        <v>101</v>
      </c>
      <c r="J6" s="90" t="s">
        <v>123</v>
      </c>
      <c r="K6" s="91">
        <v>2</v>
      </c>
      <c r="L6" s="92" t="s">
        <v>105</v>
      </c>
      <c r="M6" t="s">
        <v>124</v>
      </c>
    </row>
    <row r="7" spans="1:13" ht="13.9" customHeight="1" x14ac:dyDescent="0.25">
      <c r="A7" s="84" t="s">
        <v>125</v>
      </c>
      <c r="B7" s="85">
        <v>3</v>
      </c>
      <c r="C7" s="86" t="s">
        <v>105</v>
      </c>
      <c r="D7" s="84" t="s">
        <v>126</v>
      </c>
      <c r="E7" s="85">
        <v>4</v>
      </c>
      <c r="F7" s="86" t="s">
        <v>101</v>
      </c>
      <c r="G7" s="90" t="s">
        <v>127</v>
      </c>
      <c r="H7" s="91">
        <v>2</v>
      </c>
      <c r="I7" s="92" t="s">
        <v>105</v>
      </c>
      <c r="J7" s="84" t="s">
        <v>128</v>
      </c>
      <c r="K7" s="85">
        <v>4</v>
      </c>
      <c r="L7" s="86" t="s">
        <v>99</v>
      </c>
      <c r="M7" t="s">
        <v>129</v>
      </c>
    </row>
    <row r="8" spans="1:13" ht="13.9" customHeight="1" x14ac:dyDescent="0.25">
      <c r="A8" s="90" t="s">
        <v>130</v>
      </c>
      <c r="B8" s="91">
        <v>1</v>
      </c>
      <c r="C8" s="92" t="s">
        <v>105</v>
      </c>
      <c r="D8" s="84" t="s">
        <v>131</v>
      </c>
      <c r="E8" s="85">
        <v>3</v>
      </c>
      <c r="F8" s="86" t="s">
        <v>105</v>
      </c>
      <c r="G8" s="90" t="s">
        <v>132</v>
      </c>
      <c r="H8" s="91">
        <v>1</v>
      </c>
      <c r="I8" s="92" t="s">
        <v>105</v>
      </c>
      <c r="J8" s="90" t="s">
        <v>133</v>
      </c>
      <c r="K8" s="91">
        <v>2</v>
      </c>
      <c r="L8" s="92" t="s">
        <v>105</v>
      </c>
      <c r="M8" t="s">
        <v>134</v>
      </c>
    </row>
    <row r="9" spans="1:13" ht="13.9" customHeight="1" x14ac:dyDescent="0.25">
      <c r="A9" s="90" t="s">
        <v>135</v>
      </c>
      <c r="B9" s="91">
        <v>2</v>
      </c>
      <c r="C9" s="92" t="s">
        <v>105</v>
      </c>
      <c r="D9" s="84" t="s">
        <v>136</v>
      </c>
      <c r="E9" s="85">
        <v>4</v>
      </c>
      <c r="F9" s="86" t="s">
        <v>101</v>
      </c>
      <c r="G9" s="84" t="s">
        <v>137</v>
      </c>
      <c r="H9" s="85">
        <v>4</v>
      </c>
      <c r="I9" s="86" t="s">
        <v>97</v>
      </c>
      <c r="J9" s="90" t="s">
        <v>138</v>
      </c>
      <c r="K9" s="91">
        <v>2</v>
      </c>
      <c r="L9" s="92" t="s">
        <v>105</v>
      </c>
      <c r="M9" t="s">
        <v>139</v>
      </c>
    </row>
    <row r="10" spans="1:13" ht="13.9" customHeight="1" x14ac:dyDescent="0.25">
      <c r="A10" s="84" t="s">
        <v>140</v>
      </c>
      <c r="B10" s="85">
        <v>4</v>
      </c>
      <c r="C10" s="86" t="s">
        <v>101</v>
      </c>
      <c r="D10" s="84" t="s">
        <v>141</v>
      </c>
      <c r="E10" s="85">
        <v>4</v>
      </c>
      <c r="F10" s="86" t="s">
        <v>101</v>
      </c>
      <c r="G10" s="84" t="s">
        <v>142</v>
      </c>
      <c r="H10" s="85">
        <v>3</v>
      </c>
      <c r="I10" s="86" t="s">
        <v>105</v>
      </c>
      <c r="J10" s="90" t="s">
        <v>143</v>
      </c>
      <c r="K10" s="91">
        <v>2</v>
      </c>
      <c r="L10" s="92" t="s">
        <v>97</v>
      </c>
      <c r="M10" t="s">
        <v>144</v>
      </c>
    </row>
    <row r="11" spans="1:13" ht="13.9" customHeight="1" x14ac:dyDescent="0.25">
      <c r="A11" s="84" t="s">
        <v>145</v>
      </c>
      <c r="B11" s="85">
        <v>4</v>
      </c>
      <c r="C11" s="86" t="s">
        <v>101</v>
      </c>
      <c r="D11" s="90" t="s">
        <v>146</v>
      </c>
      <c r="E11" s="91">
        <v>1</v>
      </c>
      <c r="F11" s="92" t="s">
        <v>105</v>
      </c>
      <c r="G11" s="84" t="s">
        <v>147</v>
      </c>
      <c r="H11" s="85">
        <v>4</v>
      </c>
      <c r="I11" s="86" t="s">
        <v>99</v>
      </c>
      <c r="J11" s="90" t="s">
        <v>148</v>
      </c>
      <c r="K11" s="91">
        <v>1</v>
      </c>
      <c r="L11" s="92" t="s">
        <v>105</v>
      </c>
    </row>
    <row r="12" spans="1:13" ht="13.9" customHeight="1" x14ac:dyDescent="0.25">
      <c r="A12" s="90" t="s">
        <v>149</v>
      </c>
      <c r="B12" s="91">
        <v>1</v>
      </c>
      <c r="C12" s="92" t="s">
        <v>105</v>
      </c>
      <c r="D12" s="90" t="s">
        <v>150</v>
      </c>
      <c r="E12" s="91">
        <v>1</v>
      </c>
      <c r="F12" s="92" t="s">
        <v>105</v>
      </c>
      <c r="G12" s="90" t="s">
        <v>151</v>
      </c>
      <c r="H12" s="91">
        <v>2</v>
      </c>
      <c r="I12" s="92" t="s">
        <v>105</v>
      </c>
      <c r="J12" s="84" t="s">
        <v>152</v>
      </c>
      <c r="K12" s="85">
        <v>3</v>
      </c>
      <c r="L12" s="86" t="s">
        <v>101</v>
      </c>
    </row>
    <row r="13" spans="1:13" ht="13.9" customHeight="1" x14ac:dyDescent="0.25">
      <c r="A13" s="90" t="s">
        <v>153</v>
      </c>
      <c r="B13" s="91">
        <v>1</v>
      </c>
      <c r="C13" s="92" t="s">
        <v>105</v>
      </c>
      <c r="D13" s="84" t="s">
        <v>154</v>
      </c>
      <c r="E13" s="85">
        <v>4</v>
      </c>
      <c r="F13" s="86" t="s">
        <v>97</v>
      </c>
      <c r="G13" s="84" t="s">
        <v>155</v>
      </c>
      <c r="H13" s="85">
        <v>4</v>
      </c>
      <c r="I13" s="86" t="s">
        <v>101</v>
      </c>
      <c r="J13" s="84" t="s">
        <v>156</v>
      </c>
      <c r="K13" s="85">
        <v>4</v>
      </c>
      <c r="L13" s="86" t="s">
        <v>97</v>
      </c>
    </row>
    <row r="14" spans="1:13" ht="13.9" customHeight="1" x14ac:dyDescent="0.25">
      <c r="A14" s="84" t="s">
        <v>157</v>
      </c>
      <c r="B14" s="85">
        <v>4</v>
      </c>
      <c r="C14" s="86" t="s">
        <v>105</v>
      </c>
      <c r="D14" s="90" t="s">
        <v>158</v>
      </c>
      <c r="E14" s="91">
        <v>1</v>
      </c>
      <c r="F14" s="92" t="s">
        <v>105</v>
      </c>
      <c r="G14" s="84" t="s">
        <v>159</v>
      </c>
      <c r="H14" s="85">
        <v>4</v>
      </c>
      <c r="I14" s="86" t="s">
        <v>101</v>
      </c>
      <c r="J14" s="84" t="s">
        <v>160</v>
      </c>
      <c r="K14" s="85">
        <v>4</v>
      </c>
      <c r="L14" s="86" t="s">
        <v>97</v>
      </c>
    </row>
    <row r="15" spans="1:13" ht="13.9" customHeight="1" x14ac:dyDescent="0.25">
      <c r="A15" s="90" t="s">
        <v>161</v>
      </c>
      <c r="B15" s="91">
        <v>2</v>
      </c>
      <c r="C15" s="92" t="s">
        <v>105</v>
      </c>
      <c r="D15" s="84" t="s">
        <v>162</v>
      </c>
      <c r="E15" s="85">
        <v>4</v>
      </c>
      <c r="F15" s="86" t="s">
        <v>105</v>
      </c>
      <c r="G15" s="90" t="s">
        <v>163</v>
      </c>
      <c r="H15" s="91">
        <v>1</v>
      </c>
      <c r="I15" s="92" t="s">
        <v>105</v>
      </c>
      <c r="J15" s="84" t="s">
        <v>164</v>
      </c>
      <c r="K15" s="85">
        <v>4</v>
      </c>
      <c r="L15" s="86" t="s">
        <v>99</v>
      </c>
    </row>
    <row r="16" spans="1:13" ht="13.9" customHeight="1" x14ac:dyDescent="0.25">
      <c r="A16" s="90" t="s">
        <v>165</v>
      </c>
      <c r="B16" s="91">
        <v>1</v>
      </c>
      <c r="C16" s="92" t="s">
        <v>105</v>
      </c>
      <c r="D16" s="84" t="s">
        <v>166</v>
      </c>
      <c r="E16" s="85">
        <v>4</v>
      </c>
      <c r="F16" s="86" t="s">
        <v>97</v>
      </c>
      <c r="G16" s="90" t="s">
        <v>167</v>
      </c>
      <c r="H16" s="91">
        <v>2</v>
      </c>
      <c r="I16" s="92" t="s">
        <v>105</v>
      </c>
      <c r="J16" s="84" t="s">
        <v>168</v>
      </c>
      <c r="K16" s="85">
        <v>4</v>
      </c>
      <c r="L16" s="86" t="s">
        <v>99</v>
      </c>
    </row>
    <row r="17" spans="1:12" ht="13.9" customHeight="1" x14ac:dyDescent="0.25">
      <c r="A17" s="84" t="s">
        <v>169</v>
      </c>
      <c r="B17" s="85">
        <v>4</v>
      </c>
      <c r="C17" s="86" t="s">
        <v>97</v>
      </c>
      <c r="D17" s="90" t="s">
        <v>170</v>
      </c>
      <c r="E17" s="91">
        <v>2</v>
      </c>
      <c r="F17" s="92" t="s">
        <v>105</v>
      </c>
      <c r="G17" s="84" t="s">
        <v>171</v>
      </c>
      <c r="H17" s="85">
        <v>4</v>
      </c>
      <c r="I17" s="86" t="s">
        <v>101</v>
      </c>
      <c r="J17" s="90" t="s">
        <v>172</v>
      </c>
      <c r="K17" s="91">
        <v>2</v>
      </c>
      <c r="L17" s="92" t="s">
        <v>97</v>
      </c>
    </row>
    <row r="18" spans="1:12" ht="13.9" customHeight="1" x14ac:dyDescent="0.25">
      <c r="A18" s="90" t="s">
        <v>173</v>
      </c>
      <c r="B18" s="91">
        <v>1</v>
      </c>
      <c r="C18" s="92" t="s">
        <v>105</v>
      </c>
      <c r="D18" s="84" t="s">
        <v>174</v>
      </c>
      <c r="E18" s="85">
        <v>3</v>
      </c>
      <c r="F18" s="86" t="s">
        <v>105</v>
      </c>
      <c r="G18" s="84" t="s">
        <v>175</v>
      </c>
      <c r="H18" s="85">
        <v>3</v>
      </c>
      <c r="I18" s="86" t="s">
        <v>105</v>
      </c>
      <c r="J18" s="90" t="s">
        <v>176</v>
      </c>
      <c r="K18" s="91">
        <v>2</v>
      </c>
      <c r="L18" s="92" t="s">
        <v>105</v>
      </c>
    </row>
    <row r="19" spans="1:12" ht="13.9" customHeight="1" x14ac:dyDescent="0.25">
      <c r="A19" s="90" t="s">
        <v>177</v>
      </c>
      <c r="B19" s="91">
        <v>2</v>
      </c>
      <c r="C19" s="92" t="s">
        <v>105</v>
      </c>
      <c r="D19" s="84" t="s">
        <v>178</v>
      </c>
      <c r="E19" s="85">
        <v>4</v>
      </c>
      <c r="F19" s="86" t="s">
        <v>99</v>
      </c>
      <c r="G19" s="84" t="s">
        <v>179</v>
      </c>
      <c r="H19" s="85">
        <v>3</v>
      </c>
      <c r="I19" s="86" t="s">
        <v>97</v>
      </c>
      <c r="J19" s="90" t="s">
        <v>180</v>
      </c>
      <c r="K19" s="91">
        <v>1</v>
      </c>
      <c r="L19" s="92" t="s">
        <v>105</v>
      </c>
    </row>
    <row r="20" spans="1:12" ht="13.9" customHeight="1" x14ac:dyDescent="0.25">
      <c r="A20" s="84" t="s">
        <v>181</v>
      </c>
      <c r="B20" s="85">
        <v>4</v>
      </c>
      <c r="C20" s="86" t="s">
        <v>101</v>
      </c>
      <c r="D20" s="84" t="s">
        <v>182</v>
      </c>
      <c r="E20" s="85">
        <v>4</v>
      </c>
      <c r="F20" s="86" t="s">
        <v>99</v>
      </c>
      <c r="G20" s="90" t="s">
        <v>183</v>
      </c>
      <c r="H20" s="91">
        <v>1</v>
      </c>
      <c r="I20" s="92" t="s">
        <v>105</v>
      </c>
      <c r="J20" s="84" t="s">
        <v>184</v>
      </c>
      <c r="K20" s="85">
        <v>4</v>
      </c>
      <c r="L20" s="86" t="s">
        <v>101</v>
      </c>
    </row>
    <row r="21" spans="1:12" ht="13.9" customHeight="1" x14ac:dyDescent="0.25">
      <c r="A21" s="84" t="s">
        <v>185</v>
      </c>
      <c r="B21" s="85">
        <v>4</v>
      </c>
      <c r="C21" s="86" t="s">
        <v>101</v>
      </c>
      <c r="D21" s="90" t="s">
        <v>186</v>
      </c>
      <c r="E21" s="91">
        <v>1</v>
      </c>
      <c r="F21" s="92" t="s">
        <v>105</v>
      </c>
      <c r="G21" s="84" t="s">
        <v>187</v>
      </c>
      <c r="H21" s="85">
        <v>4</v>
      </c>
      <c r="I21" s="86" t="s">
        <v>101</v>
      </c>
      <c r="J21" s="84" t="s">
        <v>188</v>
      </c>
      <c r="K21" s="85">
        <v>4</v>
      </c>
      <c r="L21" s="86" t="s">
        <v>97</v>
      </c>
    </row>
    <row r="22" spans="1:12" ht="13.9" customHeight="1" x14ac:dyDescent="0.25">
      <c r="A22" s="84" t="s">
        <v>189</v>
      </c>
      <c r="B22" s="85">
        <v>3</v>
      </c>
      <c r="C22" s="86" t="s">
        <v>97</v>
      </c>
      <c r="D22" s="90" t="s">
        <v>190</v>
      </c>
      <c r="E22" s="91">
        <v>1</v>
      </c>
      <c r="F22" s="92" t="s">
        <v>105</v>
      </c>
      <c r="G22" s="84" t="s">
        <v>191</v>
      </c>
      <c r="H22" s="85">
        <v>4</v>
      </c>
      <c r="I22" s="86" t="s">
        <v>101</v>
      </c>
      <c r="J22" s="84" t="s">
        <v>192</v>
      </c>
      <c r="K22" s="85">
        <v>3</v>
      </c>
      <c r="L22" s="86" t="s">
        <v>105</v>
      </c>
    </row>
    <row r="23" spans="1:12" ht="13.9" customHeight="1" x14ac:dyDescent="0.25">
      <c r="A23" s="90" t="s">
        <v>193</v>
      </c>
      <c r="B23" s="91">
        <v>2</v>
      </c>
      <c r="C23" s="92" t="s">
        <v>105</v>
      </c>
      <c r="D23" s="90" t="s">
        <v>194</v>
      </c>
      <c r="E23" s="91">
        <v>1</v>
      </c>
      <c r="F23" s="92" t="s">
        <v>105</v>
      </c>
      <c r="G23" s="84" t="s">
        <v>195</v>
      </c>
      <c r="H23" s="85">
        <v>4</v>
      </c>
      <c r="I23" s="86" t="s">
        <v>99</v>
      </c>
      <c r="J23" s="90" t="s">
        <v>196</v>
      </c>
      <c r="K23" s="91">
        <v>2</v>
      </c>
      <c r="L23" s="92" t="s">
        <v>105</v>
      </c>
    </row>
    <row r="24" spans="1:12" ht="13.9" customHeight="1" x14ac:dyDescent="0.25">
      <c r="A24" s="84" t="s">
        <v>197</v>
      </c>
      <c r="B24" s="85">
        <v>3</v>
      </c>
      <c r="C24" s="86" t="s">
        <v>97</v>
      </c>
      <c r="D24" s="90" t="s">
        <v>198</v>
      </c>
      <c r="E24" s="91">
        <v>2</v>
      </c>
      <c r="F24" s="92" t="s">
        <v>105</v>
      </c>
      <c r="G24" s="84" t="s">
        <v>199</v>
      </c>
      <c r="H24" s="85">
        <v>4</v>
      </c>
      <c r="I24" s="86" t="s">
        <v>101</v>
      </c>
      <c r="J24" s="84" t="s">
        <v>200</v>
      </c>
      <c r="K24" s="85">
        <v>4</v>
      </c>
      <c r="L24" s="86" t="s">
        <v>97</v>
      </c>
    </row>
    <row r="25" spans="1:12" ht="13.9" customHeight="1" thickBot="1" x14ac:dyDescent="0.3">
      <c r="A25" s="93"/>
      <c r="B25" s="94"/>
      <c r="C25" s="95"/>
      <c r="D25" s="93"/>
      <c r="E25" s="94"/>
      <c r="F25" s="95"/>
      <c r="G25" s="93"/>
      <c r="H25" s="94"/>
      <c r="I25" s="95"/>
      <c r="J25" s="93"/>
      <c r="K25" s="94"/>
      <c r="L25" s="95"/>
    </row>
    <row r="26" spans="1:12" ht="13.9" hidden="1" customHeight="1" x14ac:dyDescent="0.25">
      <c r="A26" s="90"/>
      <c r="B26" s="91"/>
      <c r="C26" s="92"/>
      <c r="D26" s="90"/>
      <c r="E26" s="91"/>
      <c r="F26" s="92"/>
      <c r="G26" s="90"/>
      <c r="H26" s="91"/>
      <c r="I26" s="92"/>
      <c r="J26" s="90"/>
      <c r="K26" s="91"/>
      <c r="L26" s="92"/>
    </row>
    <row r="27" spans="1:12" ht="13.9" hidden="1" customHeight="1" thickTop="1" x14ac:dyDescent="0.25">
      <c r="A27" s="90"/>
      <c r="B27" s="91"/>
      <c r="C27" s="92"/>
      <c r="D27" s="90"/>
      <c r="E27" s="91"/>
      <c r="F27" s="92"/>
      <c r="G27" s="90"/>
      <c r="H27" s="91"/>
      <c r="I27" s="92"/>
      <c r="J27" s="90"/>
      <c r="K27" s="91"/>
      <c r="L27" s="92"/>
    </row>
    <row r="28" spans="1:12" ht="13.9" hidden="1" customHeight="1" thickTop="1" x14ac:dyDescent="0.25">
      <c r="A28" s="90"/>
      <c r="B28" s="91"/>
      <c r="C28" s="92"/>
      <c r="D28" s="90"/>
      <c r="E28" s="91"/>
      <c r="F28" s="92"/>
      <c r="G28" s="90"/>
      <c r="H28" s="91"/>
      <c r="I28" s="92"/>
      <c r="J28" s="90"/>
      <c r="K28" s="91"/>
      <c r="L28" s="92"/>
    </row>
    <row r="29" spans="1:12" ht="13.9" hidden="1" customHeight="1" thickTop="1" x14ac:dyDescent="0.25">
      <c r="A29" s="90"/>
      <c r="B29" s="91"/>
      <c r="C29" s="92"/>
      <c r="D29" s="90"/>
      <c r="E29" s="91"/>
      <c r="F29" s="92"/>
      <c r="G29" s="90"/>
      <c r="H29" s="91"/>
      <c r="I29" s="92"/>
      <c r="J29" s="90"/>
      <c r="K29" s="91"/>
      <c r="L29" s="92"/>
    </row>
    <row r="30" spans="1:12" ht="13.9" hidden="1" customHeight="1" thickTop="1" x14ac:dyDescent="0.25">
      <c r="A30" s="90"/>
      <c r="B30" s="91"/>
      <c r="C30" s="92"/>
      <c r="D30" s="90"/>
      <c r="E30" s="91"/>
      <c r="F30" s="92"/>
      <c r="G30" s="90"/>
      <c r="H30" s="91"/>
      <c r="I30" s="92"/>
      <c r="J30" s="90"/>
      <c r="K30" s="91"/>
      <c r="L30" s="92"/>
    </row>
    <row r="31" spans="1:12" ht="13.9" hidden="1" customHeight="1" thickTop="1" x14ac:dyDescent="0.25">
      <c r="A31" s="90"/>
      <c r="B31" s="91"/>
      <c r="C31" s="92"/>
      <c r="D31" s="90"/>
      <c r="E31" s="91"/>
      <c r="F31" s="92"/>
      <c r="G31" s="90"/>
      <c r="H31" s="91"/>
      <c r="I31" s="92"/>
      <c r="J31" s="90"/>
      <c r="K31" s="91"/>
      <c r="L31" s="92"/>
    </row>
    <row r="32" spans="1:12" ht="13.9" hidden="1" customHeight="1" thickTop="1" x14ac:dyDescent="0.25">
      <c r="A32" s="90"/>
      <c r="B32" s="91"/>
      <c r="C32" s="92"/>
      <c r="D32" s="90"/>
      <c r="E32" s="91"/>
      <c r="F32" s="92"/>
      <c r="G32" s="90"/>
      <c r="H32" s="91"/>
      <c r="I32" s="92"/>
      <c r="J32" s="90"/>
      <c r="K32" s="91"/>
      <c r="L32" s="92"/>
    </row>
    <row r="33" spans="1:12" ht="13.9" hidden="1" customHeight="1" thickTop="1" x14ac:dyDescent="0.25">
      <c r="A33" s="90"/>
      <c r="B33" s="91"/>
      <c r="C33" s="92"/>
      <c r="D33" s="90"/>
      <c r="E33" s="91"/>
      <c r="F33" s="92"/>
      <c r="G33" s="90"/>
      <c r="H33" s="91"/>
      <c r="I33" s="92"/>
      <c r="J33" s="90"/>
      <c r="K33" s="91"/>
      <c r="L33" s="92"/>
    </row>
    <row r="34" spans="1:12" ht="13.9" hidden="1" customHeight="1" thickTop="1" x14ac:dyDescent="0.25">
      <c r="A34" s="90"/>
      <c r="B34" s="91"/>
      <c r="C34" s="92"/>
      <c r="D34" s="90"/>
      <c r="E34" s="91"/>
      <c r="F34" s="92"/>
      <c r="G34" s="90"/>
      <c r="H34" s="91"/>
      <c r="I34" s="92"/>
      <c r="J34" s="90"/>
      <c r="K34" s="91"/>
      <c r="L34" s="92"/>
    </row>
    <row r="35" spans="1:12" ht="13.9" hidden="1" customHeight="1" thickTop="1" x14ac:dyDescent="0.25">
      <c r="A35" s="90"/>
      <c r="B35" s="91"/>
      <c r="C35" s="92"/>
      <c r="D35" s="90"/>
      <c r="E35" s="91"/>
      <c r="F35" s="92"/>
      <c r="G35" s="90"/>
      <c r="H35" s="91"/>
      <c r="I35" s="92"/>
      <c r="J35" s="90"/>
      <c r="K35" s="91"/>
      <c r="L35" s="92"/>
    </row>
    <row r="36" spans="1:12" ht="13.9" hidden="1" customHeight="1" thickTop="1" x14ac:dyDescent="0.25">
      <c r="A36" s="90"/>
      <c r="B36" s="91"/>
      <c r="C36" s="92"/>
      <c r="D36" s="90"/>
      <c r="E36" s="91"/>
      <c r="F36" s="92"/>
      <c r="G36" s="90"/>
      <c r="H36" s="91"/>
      <c r="I36" s="92"/>
      <c r="J36" s="90"/>
      <c r="K36" s="91"/>
      <c r="L36" s="92"/>
    </row>
    <row r="37" spans="1:12" ht="13.9" hidden="1" customHeight="1" thickTop="1" x14ac:dyDescent="0.25">
      <c r="A37" s="90"/>
      <c r="B37" s="91"/>
      <c r="C37" s="92"/>
      <c r="D37" s="90"/>
      <c r="E37" s="91"/>
      <c r="F37" s="92"/>
      <c r="G37" s="90"/>
      <c r="H37" s="91"/>
      <c r="I37" s="92"/>
      <c r="J37" s="90"/>
      <c r="K37" s="91"/>
      <c r="L37" s="92"/>
    </row>
    <row r="38" spans="1:12" ht="13.9" hidden="1" customHeight="1" thickTop="1" x14ac:dyDescent="0.25">
      <c r="A38" s="90"/>
      <c r="B38" s="91"/>
      <c r="C38" s="92"/>
      <c r="D38" s="90"/>
      <c r="E38" s="91"/>
      <c r="F38" s="92"/>
      <c r="G38" s="90"/>
      <c r="H38" s="91"/>
      <c r="I38" s="92"/>
      <c r="J38" s="90"/>
      <c r="K38" s="91"/>
      <c r="L38" s="92"/>
    </row>
    <row r="39" spans="1:12" ht="13.9" hidden="1" customHeight="1" thickTop="1" x14ac:dyDescent="0.25">
      <c r="A39" s="90"/>
      <c r="B39" s="91"/>
      <c r="C39" s="92"/>
      <c r="D39" s="90"/>
      <c r="E39" s="91"/>
      <c r="F39" s="92"/>
      <c r="G39" s="90"/>
      <c r="H39" s="91"/>
      <c r="I39" s="92"/>
      <c r="J39" s="90"/>
      <c r="K39" s="91"/>
      <c r="L39" s="92"/>
    </row>
    <row r="40" spans="1:12" ht="13.9" hidden="1" customHeight="1" thickTop="1" x14ac:dyDescent="0.25">
      <c r="A40" s="90"/>
      <c r="B40" s="91"/>
      <c r="C40" s="92"/>
      <c r="D40" s="90"/>
      <c r="E40" s="91"/>
      <c r="F40" s="92"/>
      <c r="G40" s="90"/>
      <c r="H40" s="91"/>
      <c r="I40" s="92"/>
      <c r="J40" s="90"/>
      <c r="K40" s="91"/>
      <c r="L40" s="92"/>
    </row>
    <row r="41" spans="1:12" ht="13.9" hidden="1" customHeight="1" thickTop="1" x14ac:dyDescent="0.25">
      <c r="A41" s="90"/>
      <c r="B41" s="91"/>
      <c r="C41" s="92"/>
      <c r="D41" s="90"/>
      <c r="E41" s="91"/>
      <c r="F41" s="92"/>
      <c r="G41" s="90"/>
      <c r="H41" s="91"/>
      <c r="I41" s="92"/>
      <c r="J41" s="90"/>
      <c r="K41" s="91"/>
      <c r="L41" s="92"/>
    </row>
    <row r="42" spans="1:12" ht="13.9" hidden="1" customHeight="1" thickTop="1" x14ac:dyDescent="0.25">
      <c r="A42" s="90"/>
      <c r="B42" s="91"/>
      <c r="C42" s="92"/>
      <c r="D42" s="90"/>
      <c r="E42" s="91"/>
      <c r="F42" s="92"/>
      <c r="G42" s="90"/>
      <c r="H42" s="91"/>
      <c r="I42" s="92"/>
      <c r="J42" s="90"/>
      <c r="K42" s="91"/>
      <c r="L42" s="92"/>
    </row>
    <row r="43" spans="1:12" ht="13.9" hidden="1" customHeight="1" thickTop="1" x14ac:dyDescent="0.25">
      <c r="A43" s="90"/>
      <c r="B43" s="91"/>
      <c r="C43" s="92"/>
      <c r="D43" s="90"/>
      <c r="E43" s="91"/>
      <c r="F43" s="92"/>
      <c r="G43" s="90"/>
      <c r="H43" s="91"/>
      <c r="I43" s="92"/>
      <c r="J43" s="90"/>
      <c r="K43" s="91"/>
      <c r="L43" s="92"/>
    </row>
    <row r="44" spans="1:12" ht="13.9" hidden="1" customHeight="1" thickTop="1" x14ac:dyDescent="0.25">
      <c r="A44" s="90"/>
      <c r="B44" s="91"/>
      <c r="C44" s="92"/>
      <c r="D44" s="90"/>
      <c r="E44" s="91"/>
      <c r="F44" s="92"/>
      <c r="G44" s="90"/>
      <c r="H44" s="91"/>
      <c r="I44" s="92"/>
      <c r="J44" s="90"/>
      <c r="K44" s="91"/>
      <c r="L44" s="92"/>
    </row>
    <row r="45" spans="1:12" ht="13.9" hidden="1" customHeight="1" thickTop="1" x14ac:dyDescent="0.25">
      <c r="A45" s="90"/>
      <c r="B45" s="91"/>
      <c r="C45" s="92"/>
      <c r="D45" s="90"/>
      <c r="E45" s="91"/>
      <c r="F45" s="92"/>
      <c r="G45" s="90"/>
      <c r="H45" s="91"/>
      <c r="I45" s="92"/>
      <c r="J45" s="90"/>
      <c r="K45" s="91"/>
      <c r="L45" s="92"/>
    </row>
    <row r="46" spans="1:12" ht="13.9" hidden="1" customHeight="1" thickTop="1" x14ac:dyDescent="0.25">
      <c r="A46" s="90"/>
      <c r="B46" s="91"/>
      <c r="C46" s="92"/>
      <c r="D46" s="90"/>
      <c r="E46" s="91"/>
      <c r="F46" s="92"/>
      <c r="G46" s="90"/>
      <c r="H46" s="91"/>
      <c r="I46" s="92"/>
      <c r="J46" s="90"/>
      <c r="K46" s="91"/>
      <c r="L46" s="92"/>
    </row>
    <row r="47" spans="1:12" ht="13.9" hidden="1" customHeight="1" thickTop="1" x14ac:dyDescent="0.25">
      <c r="A47" s="90"/>
      <c r="B47" s="91"/>
      <c r="C47" s="92"/>
      <c r="D47" s="90"/>
      <c r="E47" s="91"/>
      <c r="F47" s="92"/>
      <c r="G47" s="90"/>
      <c r="H47" s="91"/>
      <c r="I47" s="92"/>
      <c r="J47" s="90"/>
      <c r="K47" s="91"/>
      <c r="L47" s="92"/>
    </row>
    <row r="48" spans="1:12" ht="13.9" hidden="1" customHeight="1" thickTop="1" x14ac:dyDescent="0.25">
      <c r="A48" s="90"/>
      <c r="B48" s="91"/>
      <c r="C48" s="92"/>
      <c r="D48" s="90"/>
      <c r="E48" s="91"/>
      <c r="F48" s="92"/>
      <c r="G48" s="90"/>
      <c r="H48" s="91"/>
      <c r="I48" s="92"/>
      <c r="J48" s="90"/>
      <c r="K48" s="91"/>
      <c r="L48" s="92"/>
    </row>
    <row r="49" spans="1:12" ht="13.9" hidden="1" customHeight="1" thickTop="1" x14ac:dyDescent="0.25">
      <c r="A49" s="90"/>
      <c r="B49" s="91"/>
      <c r="C49" s="92"/>
      <c r="D49" s="90"/>
      <c r="E49" s="91"/>
      <c r="F49" s="92"/>
      <c r="G49" s="90"/>
      <c r="H49" s="91"/>
      <c r="I49" s="92"/>
      <c r="J49" s="90"/>
      <c r="K49" s="91"/>
      <c r="L49" s="92"/>
    </row>
    <row r="50" spans="1:12" ht="13.9" hidden="1" customHeight="1" thickTop="1" x14ac:dyDescent="0.25">
      <c r="A50" s="90"/>
      <c r="B50" s="91"/>
      <c r="C50" s="92"/>
      <c r="D50" s="90"/>
      <c r="E50" s="91"/>
      <c r="F50" s="92"/>
      <c r="G50" s="90"/>
      <c r="H50" s="91"/>
      <c r="I50" s="92"/>
      <c r="J50" s="90"/>
      <c r="K50" s="91"/>
      <c r="L50" s="92"/>
    </row>
    <row r="51" spans="1:12" ht="13.9" hidden="1" customHeight="1" thickTop="1" x14ac:dyDescent="0.25">
      <c r="A51" s="90"/>
      <c r="B51" s="91"/>
      <c r="C51" s="92"/>
      <c r="D51" s="90"/>
      <c r="E51" s="91"/>
      <c r="F51" s="92"/>
      <c r="G51" s="90"/>
      <c r="H51" s="91"/>
      <c r="I51" s="92"/>
      <c r="J51" s="90"/>
      <c r="K51" s="91"/>
      <c r="L51" s="92"/>
    </row>
    <row r="52" spans="1:12" ht="13.9" hidden="1" customHeight="1" thickTop="1" x14ac:dyDescent="0.25">
      <c r="A52" s="90"/>
      <c r="B52" s="91"/>
      <c r="C52" s="92"/>
      <c r="D52" s="90"/>
      <c r="E52" s="91"/>
      <c r="F52" s="92"/>
      <c r="G52" s="90"/>
      <c r="H52" s="91"/>
      <c r="I52" s="92"/>
      <c r="J52" s="90"/>
      <c r="K52" s="91"/>
      <c r="L52" s="92"/>
    </row>
    <row r="53" spans="1:12" ht="13.9" hidden="1" customHeight="1" thickTop="1" x14ac:dyDescent="0.25">
      <c r="A53" s="90"/>
      <c r="B53" s="91"/>
      <c r="C53" s="92"/>
      <c r="D53" s="90"/>
      <c r="E53" s="91"/>
      <c r="F53" s="92"/>
      <c r="G53" s="90"/>
      <c r="H53" s="91"/>
      <c r="I53" s="92"/>
      <c r="J53" s="90"/>
      <c r="K53" s="91"/>
      <c r="L53" s="92"/>
    </row>
    <row r="54" spans="1:12" ht="13.9" hidden="1" customHeight="1" thickTop="1" x14ac:dyDescent="0.25">
      <c r="A54" s="90"/>
      <c r="B54" s="91"/>
      <c r="C54" s="92"/>
      <c r="D54" s="90"/>
      <c r="E54" s="91"/>
      <c r="F54" s="92"/>
      <c r="G54" s="90"/>
      <c r="H54" s="91"/>
      <c r="I54" s="92"/>
      <c r="J54" s="90"/>
      <c r="K54" s="91"/>
      <c r="L54" s="92"/>
    </row>
    <row r="55" spans="1:12" ht="13.9" hidden="1" customHeight="1" thickTop="1" x14ac:dyDescent="0.25">
      <c r="A55" s="90"/>
      <c r="B55" s="91"/>
      <c r="C55" s="92"/>
      <c r="D55" s="90"/>
      <c r="E55" s="91"/>
      <c r="F55" s="92"/>
      <c r="G55" s="90"/>
      <c r="H55" s="91"/>
      <c r="I55" s="92"/>
      <c r="J55" s="90"/>
      <c r="K55" s="91"/>
      <c r="L55" s="92"/>
    </row>
    <row r="56" spans="1:12" ht="13.9" hidden="1" customHeight="1" thickTop="1" x14ac:dyDescent="0.25">
      <c r="A56" s="90"/>
      <c r="B56" s="91"/>
      <c r="C56" s="92"/>
      <c r="D56" s="90"/>
      <c r="E56" s="91"/>
      <c r="F56" s="92"/>
      <c r="G56" s="90"/>
      <c r="H56" s="91"/>
      <c r="I56" s="92"/>
      <c r="J56" s="90"/>
      <c r="K56" s="91"/>
      <c r="L56" s="92"/>
    </row>
    <row r="57" spans="1:12" ht="13.9" hidden="1" customHeight="1" thickTop="1" x14ac:dyDescent="0.25">
      <c r="A57" s="90"/>
      <c r="B57" s="91"/>
      <c r="C57" s="92"/>
      <c r="D57" s="90"/>
      <c r="E57" s="91"/>
      <c r="F57" s="92"/>
      <c r="G57" s="90"/>
      <c r="H57" s="91"/>
      <c r="I57" s="92"/>
      <c r="J57" s="90"/>
      <c r="K57" s="91"/>
      <c r="L57" s="92"/>
    </row>
    <row r="58" spans="1:12" ht="13.9" hidden="1" customHeight="1" thickTop="1" x14ac:dyDescent="0.25">
      <c r="A58" s="90"/>
      <c r="B58" s="91"/>
      <c r="C58" s="92"/>
      <c r="D58" s="90"/>
      <c r="E58" s="91"/>
      <c r="F58" s="92"/>
      <c r="G58" s="90"/>
      <c r="H58" s="91"/>
      <c r="I58" s="92"/>
      <c r="J58" s="90"/>
      <c r="K58" s="91"/>
      <c r="L58" s="92"/>
    </row>
    <row r="59" spans="1:12" ht="13.9" hidden="1" customHeight="1" thickTop="1" x14ac:dyDescent="0.25">
      <c r="A59" s="90"/>
      <c r="B59" s="91"/>
      <c r="C59" s="92"/>
      <c r="D59" s="90"/>
      <c r="E59" s="91"/>
      <c r="F59" s="92"/>
      <c r="G59" s="90"/>
      <c r="H59" s="91"/>
      <c r="I59" s="92"/>
      <c r="J59" s="90"/>
      <c r="K59" s="91"/>
      <c r="L59" s="92"/>
    </row>
    <row r="60" spans="1:12" ht="13.9" hidden="1" customHeight="1" thickTop="1" x14ac:dyDescent="0.25">
      <c r="A60" s="90"/>
      <c r="B60" s="91"/>
      <c r="C60" s="92"/>
      <c r="D60" s="90"/>
      <c r="E60" s="91"/>
      <c r="F60" s="92"/>
      <c r="G60" s="90"/>
      <c r="H60" s="91"/>
      <c r="I60" s="92"/>
      <c r="J60" s="90"/>
      <c r="K60" s="91"/>
      <c r="L60" s="92"/>
    </row>
    <row r="61" spans="1:12" ht="13.9" hidden="1" customHeight="1" thickTop="1" x14ac:dyDescent="0.25">
      <c r="A61" s="90"/>
      <c r="B61" s="91"/>
      <c r="C61" s="92"/>
      <c r="D61" s="90"/>
      <c r="E61" s="91"/>
      <c r="F61" s="92"/>
      <c r="G61" s="90"/>
      <c r="H61" s="91"/>
      <c r="I61" s="92"/>
      <c r="J61" s="90"/>
      <c r="K61" s="91"/>
      <c r="L61" s="92"/>
    </row>
    <row r="62" spans="1:12" ht="13.9" hidden="1" customHeight="1" thickTop="1" x14ac:dyDescent="0.25">
      <c r="A62" s="90"/>
      <c r="B62" s="91"/>
      <c r="C62" s="92"/>
      <c r="D62" s="90"/>
      <c r="E62" s="91"/>
      <c r="F62" s="92"/>
      <c r="G62" s="90"/>
      <c r="H62" s="91"/>
      <c r="I62" s="92"/>
      <c r="J62" s="90"/>
      <c r="K62" s="91"/>
      <c r="L62" s="92"/>
    </row>
    <row r="63" spans="1:12" ht="13.9" hidden="1" customHeight="1" thickTop="1" x14ac:dyDescent="0.25">
      <c r="A63" s="90"/>
      <c r="B63" s="91"/>
      <c r="C63" s="92"/>
      <c r="D63" s="90"/>
      <c r="E63" s="91"/>
      <c r="F63" s="92"/>
      <c r="G63" s="90"/>
      <c r="H63" s="91"/>
      <c r="I63" s="92"/>
      <c r="J63" s="90"/>
      <c r="K63" s="91"/>
      <c r="L63" s="92"/>
    </row>
    <row r="64" spans="1:12" ht="13.9" hidden="1" customHeight="1" thickTop="1" x14ac:dyDescent="0.25">
      <c r="A64" s="90"/>
      <c r="B64" s="91"/>
      <c r="C64" s="92"/>
      <c r="D64" s="90"/>
      <c r="E64" s="91"/>
      <c r="F64" s="92"/>
      <c r="G64" s="90"/>
      <c r="H64" s="91"/>
      <c r="I64" s="92"/>
      <c r="J64" s="90"/>
      <c r="K64" s="91"/>
      <c r="L64" s="92"/>
    </row>
    <row r="65" spans="1:12" ht="13.9" hidden="1" customHeight="1" thickTop="1" x14ac:dyDescent="0.25">
      <c r="A65" s="90"/>
      <c r="B65" s="91"/>
      <c r="C65" s="92"/>
      <c r="D65" s="90"/>
      <c r="E65" s="91"/>
      <c r="F65" s="92"/>
      <c r="G65" s="90"/>
      <c r="H65" s="91"/>
      <c r="I65" s="92"/>
      <c r="J65" s="90"/>
      <c r="K65" s="91"/>
      <c r="L65" s="92"/>
    </row>
    <row r="66" spans="1:12" ht="13.9" hidden="1" customHeight="1" thickTop="1" x14ac:dyDescent="0.25">
      <c r="A66" s="90"/>
      <c r="B66" s="91"/>
      <c r="C66" s="92"/>
      <c r="D66" s="90"/>
      <c r="E66" s="91"/>
      <c r="F66" s="92"/>
      <c r="G66" s="90"/>
      <c r="H66" s="91"/>
      <c r="I66" s="92"/>
      <c r="J66" s="90"/>
      <c r="K66" s="91"/>
      <c r="L66" s="92"/>
    </row>
    <row r="67" spans="1:12" ht="13.9" hidden="1" customHeight="1" thickTop="1" x14ac:dyDescent="0.25">
      <c r="A67" s="90"/>
      <c r="B67" s="91"/>
      <c r="C67" s="92"/>
      <c r="D67" s="90"/>
      <c r="E67" s="91"/>
      <c r="F67" s="92"/>
      <c r="G67" s="90"/>
      <c r="H67" s="91"/>
      <c r="I67" s="92"/>
      <c r="J67" s="90"/>
      <c r="K67" s="91"/>
      <c r="L67" s="92"/>
    </row>
    <row r="68" spans="1:12" ht="13.9" hidden="1" customHeight="1" thickTop="1" x14ac:dyDescent="0.25">
      <c r="A68" s="90"/>
      <c r="B68" s="91"/>
      <c r="C68" s="92"/>
      <c r="D68" s="90"/>
      <c r="E68" s="91"/>
      <c r="F68" s="92"/>
      <c r="G68" s="90"/>
      <c r="H68" s="91"/>
      <c r="I68" s="92"/>
      <c r="J68" s="90"/>
      <c r="K68" s="91"/>
      <c r="L68" s="92"/>
    </row>
    <row r="69" spans="1:12" ht="13.9" hidden="1" customHeight="1" thickTop="1" x14ac:dyDescent="0.25">
      <c r="A69" s="90"/>
      <c r="B69" s="91"/>
      <c r="C69" s="92"/>
      <c r="D69" s="90"/>
      <c r="E69" s="91"/>
      <c r="F69" s="92"/>
      <c r="G69" s="90"/>
      <c r="H69" s="91"/>
      <c r="I69" s="92"/>
      <c r="J69" s="90"/>
      <c r="K69" s="91"/>
      <c r="L69" s="92"/>
    </row>
    <row r="70" spans="1:12" ht="13.9" hidden="1" customHeight="1" thickTop="1" x14ac:dyDescent="0.25">
      <c r="A70" s="90"/>
      <c r="B70" s="91"/>
      <c r="C70" s="92"/>
      <c r="D70" s="90"/>
      <c r="E70" s="91"/>
      <c r="F70" s="92"/>
      <c r="G70" s="90"/>
      <c r="H70" s="91"/>
      <c r="I70" s="92"/>
      <c r="J70" s="90"/>
      <c r="K70" s="91"/>
      <c r="L70" s="92"/>
    </row>
    <row r="71" spans="1:12" ht="13.9" hidden="1" customHeight="1" thickTop="1" x14ac:dyDescent="0.25">
      <c r="A71" s="90"/>
      <c r="B71" s="91"/>
      <c r="C71" s="92"/>
      <c r="D71" s="90"/>
      <c r="E71" s="91"/>
      <c r="F71" s="92"/>
      <c r="G71" s="90"/>
      <c r="H71" s="91"/>
      <c r="I71" s="92"/>
      <c r="J71" s="90"/>
      <c r="K71" s="91"/>
      <c r="L71" s="92"/>
    </row>
    <row r="72" spans="1:12" ht="13.9" hidden="1" customHeight="1" thickTop="1" x14ac:dyDescent="0.25">
      <c r="A72" s="90"/>
      <c r="B72" s="91"/>
      <c r="C72" s="92"/>
      <c r="D72" s="90"/>
      <c r="E72" s="91"/>
      <c r="F72" s="92"/>
      <c r="G72" s="90"/>
      <c r="H72" s="91"/>
      <c r="I72" s="92"/>
      <c r="J72" s="90"/>
      <c r="K72" s="91"/>
      <c r="L72" s="92"/>
    </row>
    <row r="73" spans="1:12" ht="13.9" hidden="1" customHeight="1" thickTop="1" x14ac:dyDescent="0.25">
      <c r="A73" s="90"/>
      <c r="B73" s="91"/>
      <c r="C73" s="92"/>
      <c r="D73" s="90"/>
      <c r="E73" s="91"/>
      <c r="F73" s="92"/>
      <c r="G73" s="90"/>
      <c r="H73" s="91"/>
      <c r="I73" s="92"/>
      <c r="J73" s="90"/>
      <c r="K73" s="91"/>
      <c r="L73" s="92"/>
    </row>
    <row r="74" spans="1:12" ht="13.9" hidden="1" customHeight="1" thickTop="1" x14ac:dyDescent="0.25">
      <c r="A74" s="90"/>
      <c r="B74" s="91"/>
      <c r="C74" s="92"/>
      <c r="D74" s="90"/>
      <c r="E74" s="91"/>
      <c r="F74" s="92"/>
      <c r="G74" s="90"/>
      <c r="H74" s="91"/>
      <c r="I74" s="92"/>
      <c r="J74" s="90"/>
      <c r="K74" s="91"/>
      <c r="L74" s="92"/>
    </row>
    <row r="75" spans="1:12" ht="13.9" hidden="1" customHeight="1" thickTop="1" x14ac:dyDescent="0.25">
      <c r="A75" s="90"/>
      <c r="B75" s="91"/>
      <c r="C75" s="92"/>
      <c r="D75" s="90"/>
      <c r="E75" s="91"/>
      <c r="F75" s="92"/>
      <c r="G75" s="90"/>
      <c r="H75" s="91"/>
      <c r="I75" s="92"/>
      <c r="J75" s="90"/>
      <c r="K75" s="91"/>
      <c r="L75" s="92"/>
    </row>
    <row r="76" spans="1:12" ht="13.9" hidden="1" customHeight="1" thickTop="1" x14ac:dyDescent="0.25">
      <c r="A76" s="90"/>
      <c r="B76" s="91"/>
      <c r="C76" s="92"/>
      <c r="D76" s="90"/>
      <c r="E76" s="91"/>
      <c r="F76" s="92"/>
      <c r="G76" s="90"/>
      <c r="H76" s="91"/>
      <c r="I76" s="92"/>
      <c r="J76" s="90"/>
      <c r="K76" s="91"/>
      <c r="L76" s="92"/>
    </row>
    <row r="77" spans="1:12" ht="13.9" hidden="1" customHeight="1" thickTop="1" x14ac:dyDescent="0.25">
      <c r="A77" s="90"/>
      <c r="B77" s="91"/>
      <c r="C77" s="92"/>
      <c r="D77" s="90"/>
      <c r="E77" s="91"/>
      <c r="F77" s="92"/>
      <c r="G77" s="90"/>
      <c r="H77" s="91"/>
      <c r="I77" s="92"/>
      <c r="J77" s="90"/>
      <c r="K77" s="91"/>
      <c r="L77" s="92"/>
    </row>
    <row r="78" spans="1:12" ht="13.9" hidden="1" customHeight="1" thickTop="1" x14ac:dyDescent="0.25">
      <c r="A78" s="90"/>
      <c r="B78" s="91"/>
      <c r="C78" s="92"/>
      <c r="D78" s="90"/>
      <c r="E78" s="91"/>
      <c r="F78" s="92"/>
      <c r="G78" s="90"/>
      <c r="H78" s="91"/>
      <c r="I78" s="92"/>
      <c r="J78" s="90"/>
      <c r="K78" s="91"/>
      <c r="L78" s="92"/>
    </row>
    <row r="79" spans="1:12" ht="13.9" hidden="1" customHeight="1" thickTop="1" x14ac:dyDescent="0.25">
      <c r="A79" s="90"/>
      <c r="B79" s="91"/>
      <c r="C79" s="92"/>
      <c r="D79" s="90"/>
      <c r="E79" s="91"/>
      <c r="F79" s="92"/>
      <c r="G79" s="90"/>
      <c r="H79" s="91"/>
      <c r="I79" s="92"/>
      <c r="J79" s="90"/>
      <c r="K79" s="91"/>
      <c r="L79" s="92"/>
    </row>
    <row r="80" spans="1:12" ht="13.9" hidden="1" customHeight="1" thickTop="1" x14ac:dyDescent="0.25">
      <c r="A80" s="90"/>
      <c r="B80" s="91"/>
      <c r="C80" s="92"/>
      <c r="D80" s="90"/>
      <c r="E80" s="91"/>
      <c r="F80" s="92"/>
      <c r="G80" s="90"/>
      <c r="H80" s="91"/>
      <c r="I80" s="92"/>
      <c r="J80" s="90"/>
      <c r="K80" s="91"/>
      <c r="L80" s="92"/>
    </row>
    <row r="81" spans="1:12" ht="13.9" hidden="1" customHeight="1" thickTop="1" x14ac:dyDescent="0.25">
      <c r="A81" s="90"/>
      <c r="B81" s="91"/>
      <c r="C81" s="92"/>
      <c r="D81" s="90"/>
      <c r="E81" s="91"/>
      <c r="F81" s="92"/>
      <c r="G81" s="90"/>
      <c r="H81" s="91"/>
      <c r="I81" s="92"/>
      <c r="J81" s="90"/>
      <c r="K81" s="91"/>
      <c r="L81" s="92"/>
    </row>
    <row r="82" spans="1:12" ht="13.9" hidden="1" customHeight="1" thickTop="1" x14ac:dyDescent="0.25">
      <c r="A82" s="90"/>
      <c r="B82" s="91"/>
      <c r="C82" s="92"/>
      <c r="D82" s="90"/>
      <c r="E82" s="91"/>
      <c r="F82" s="92"/>
      <c r="G82" s="90"/>
      <c r="H82" s="91"/>
      <c r="I82" s="92"/>
      <c r="J82" s="90"/>
      <c r="K82" s="91"/>
      <c r="L82" s="92"/>
    </row>
    <row r="83" spans="1:12" ht="13.9" hidden="1" customHeight="1" thickTop="1" x14ac:dyDescent="0.25">
      <c r="A83" s="90"/>
      <c r="B83" s="91"/>
      <c r="C83" s="92"/>
      <c r="D83" s="90"/>
      <c r="E83" s="91"/>
      <c r="F83" s="92"/>
      <c r="G83" s="90"/>
      <c r="H83" s="91"/>
      <c r="I83" s="92"/>
      <c r="J83" s="90"/>
      <c r="K83" s="91"/>
      <c r="L83" s="92"/>
    </row>
    <row r="84" spans="1:12" ht="13.9" hidden="1" customHeight="1" thickTop="1" x14ac:dyDescent="0.25">
      <c r="A84" s="90"/>
      <c r="B84" s="91"/>
      <c r="C84" s="92"/>
      <c r="D84" s="90"/>
      <c r="E84" s="91"/>
      <c r="F84" s="92"/>
      <c r="G84" s="90"/>
      <c r="H84" s="91"/>
      <c r="I84" s="92"/>
      <c r="J84" s="90"/>
      <c r="K84" s="91"/>
      <c r="L84" s="92"/>
    </row>
    <row r="85" spans="1:12" ht="13.9" hidden="1" customHeight="1" thickTop="1" x14ac:dyDescent="0.25">
      <c r="A85" s="90"/>
      <c r="B85" s="91"/>
      <c r="C85" s="92"/>
      <c r="D85" s="90"/>
      <c r="E85" s="91"/>
      <c r="F85" s="92"/>
      <c r="G85" s="90"/>
      <c r="H85" s="91"/>
      <c r="I85" s="92"/>
      <c r="J85" s="90"/>
      <c r="K85" s="91"/>
      <c r="L85" s="92"/>
    </row>
    <row r="86" spans="1:12" ht="13.9" hidden="1" customHeight="1" thickTop="1" x14ac:dyDescent="0.25">
      <c r="A86" s="90"/>
      <c r="B86" s="91"/>
      <c r="C86" s="92"/>
      <c r="D86" s="90"/>
      <c r="E86" s="91"/>
      <c r="F86" s="92"/>
      <c r="G86" s="90"/>
      <c r="H86" s="91"/>
      <c r="I86" s="92"/>
      <c r="J86" s="90"/>
      <c r="K86" s="91"/>
      <c r="L86" s="92"/>
    </row>
    <row r="87" spans="1:12" ht="13.9" hidden="1" customHeight="1" thickTop="1" x14ac:dyDescent="0.25">
      <c r="A87" s="90"/>
      <c r="B87" s="91"/>
      <c r="C87" s="92"/>
      <c r="D87" s="90"/>
      <c r="E87" s="91"/>
      <c r="F87" s="92"/>
      <c r="G87" s="90"/>
      <c r="H87" s="91"/>
      <c r="I87" s="92"/>
      <c r="J87" s="90"/>
      <c r="K87" s="91"/>
      <c r="L87" s="92"/>
    </row>
    <row r="88" spans="1:12" ht="13.9" hidden="1" customHeight="1" thickTop="1" x14ac:dyDescent="0.25">
      <c r="A88" s="90"/>
      <c r="B88" s="91"/>
      <c r="C88" s="92"/>
      <c r="D88" s="90"/>
      <c r="E88" s="91"/>
      <c r="F88" s="92"/>
      <c r="G88" s="90"/>
      <c r="H88" s="91"/>
      <c r="I88" s="92"/>
      <c r="J88" s="90"/>
      <c r="K88" s="91"/>
      <c r="L88" s="92"/>
    </row>
    <row r="89" spans="1:12" ht="13.9" hidden="1" customHeight="1" thickTop="1" x14ac:dyDescent="0.25">
      <c r="A89" s="90"/>
      <c r="B89" s="91"/>
      <c r="C89" s="92"/>
      <c r="D89" s="90"/>
      <c r="E89" s="91"/>
      <c r="F89" s="92"/>
      <c r="G89" s="90"/>
      <c r="H89" s="91"/>
      <c r="I89" s="92"/>
      <c r="J89" s="90"/>
      <c r="K89" s="91"/>
      <c r="L89" s="92"/>
    </row>
    <row r="90" spans="1:12" ht="13.9" hidden="1" customHeight="1" thickTop="1" x14ac:dyDescent="0.25">
      <c r="A90" s="90"/>
      <c r="B90" s="91"/>
      <c r="C90" s="92"/>
      <c r="D90" s="90"/>
      <c r="E90" s="91"/>
      <c r="F90" s="92"/>
      <c r="G90" s="90"/>
      <c r="H90" s="91"/>
      <c r="I90" s="92"/>
      <c r="J90" s="90"/>
      <c r="K90" s="91"/>
      <c r="L90" s="92"/>
    </row>
    <row r="91" spans="1:12" ht="13.9" hidden="1" customHeight="1" thickTop="1" x14ac:dyDescent="0.25">
      <c r="A91" s="90"/>
      <c r="B91" s="91"/>
      <c r="C91" s="92"/>
      <c r="D91" s="90"/>
      <c r="E91" s="91"/>
      <c r="F91" s="92"/>
      <c r="G91" s="90"/>
      <c r="H91" s="91"/>
      <c r="I91" s="92"/>
      <c r="J91" s="90"/>
      <c r="K91" s="91"/>
      <c r="L91" s="92"/>
    </row>
    <row r="92" spans="1:12" ht="13.9" hidden="1" customHeight="1" thickTop="1" x14ac:dyDescent="0.25">
      <c r="A92" s="90"/>
      <c r="B92" s="91"/>
      <c r="C92" s="92"/>
      <c r="D92" s="90"/>
      <c r="E92" s="91"/>
      <c r="F92" s="92"/>
      <c r="G92" s="90"/>
      <c r="H92" s="91"/>
      <c r="I92" s="92"/>
      <c r="J92" s="90"/>
      <c r="K92" s="91"/>
      <c r="L92" s="92"/>
    </row>
    <row r="93" spans="1:12" ht="13.9" hidden="1" customHeight="1" thickTop="1" x14ac:dyDescent="0.25">
      <c r="A93" s="90"/>
      <c r="B93" s="91"/>
      <c r="C93" s="92"/>
      <c r="D93" s="90"/>
      <c r="E93" s="91"/>
      <c r="F93" s="92"/>
      <c r="G93" s="90"/>
      <c r="H93" s="91"/>
      <c r="I93" s="92"/>
      <c r="J93" s="90"/>
      <c r="K93" s="91"/>
      <c r="L93" s="92"/>
    </row>
    <row r="94" spans="1:12" ht="13.9" hidden="1" customHeight="1" thickTop="1" x14ac:dyDescent="0.25">
      <c r="A94" s="90"/>
      <c r="B94" s="91"/>
      <c r="C94" s="92"/>
      <c r="D94" s="90"/>
      <c r="E94" s="91"/>
      <c r="F94" s="92"/>
      <c r="G94" s="90"/>
      <c r="H94" s="91"/>
      <c r="I94" s="92"/>
      <c r="J94" s="90"/>
      <c r="K94" s="91"/>
      <c r="L94" s="92"/>
    </row>
    <row r="95" spans="1:12" ht="13.9" hidden="1" customHeight="1" thickTop="1" x14ac:dyDescent="0.25">
      <c r="A95" s="90"/>
      <c r="B95" s="91"/>
      <c r="C95" s="92"/>
      <c r="D95" s="90"/>
      <c r="E95" s="91"/>
      <c r="F95" s="92"/>
      <c r="G95" s="90"/>
      <c r="H95" s="91"/>
      <c r="I95" s="92"/>
      <c r="J95" s="90"/>
      <c r="K95" s="91"/>
      <c r="L95" s="92"/>
    </row>
    <row r="96" spans="1:12" ht="13.9" hidden="1" customHeight="1" thickTop="1" x14ac:dyDescent="0.25">
      <c r="A96" s="90"/>
      <c r="B96" s="91"/>
      <c r="C96" s="92"/>
      <c r="D96" s="90"/>
      <c r="E96" s="91"/>
      <c r="F96" s="92"/>
      <c r="G96" s="90"/>
      <c r="H96" s="91"/>
      <c r="I96" s="92"/>
      <c r="J96" s="90"/>
      <c r="K96" s="91"/>
      <c r="L96" s="92"/>
    </row>
    <row r="97" spans="1:12" ht="13.9" hidden="1" customHeight="1" thickTop="1" x14ac:dyDescent="0.25">
      <c r="A97" s="90"/>
      <c r="B97" s="91"/>
      <c r="C97" s="92"/>
      <c r="D97" s="90"/>
      <c r="E97" s="91"/>
      <c r="F97" s="92"/>
      <c r="G97" s="90"/>
      <c r="H97" s="91"/>
      <c r="I97" s="92"/>
      <c r="J97" s="90"/>
      <c r="K97" s="91"/>
      <c r="L97" s="92"/>
    </row>
    <row r="98" spans="1:12" ht="13.9" hidden="1" customHeight="1" thickTop="1" x14ac:dyDescent="0.25">
      <c r="A98" s="90"/>
      <c r="B98" s="91"/>
      <c r="C98" s="92"/>
      <c r="D98" s="90"/>
      <c r="E98" s="91"/>
      <c r="F98" s="92"/>
      <c r="G98" s="90"/>
      <c r="H98" s="91"/>
      <c r="I98" s="92"/>
      <c r="J98" s="90"/>
      <c r="K98" s="91"/>
      <c r="L98" s="92"/>
    </row>
    <row r="99" spans="1:12" ht="13.9" hidden="1" customHeight="1" thickTop="1" x14ac:dyDescent="0.25">
      <c r="A99" s="90"/>
      <c r="B99" s="91"/>
      <c r="C99" s="92"/>
      <c r="D99" s="90"/>
      <c r="E99" s="91"/>
      <c r="F99" s="92"/>
      <c r="G99" s="90"/>
      <c r="H99" s="91"/>
      <c r="I99" s="92"/>
      <c r="J99" s="90"/>
      <c r="K99" s="91"/>
      <c r="L99" s="92"/>
    </row>
    <row r="100" spans="1:12" ht="13.9" hidden="1" customHeight="1" thickTop="1" x14ac:dyDescent="0.25">
      <c r="A100" s="90"/>
      <c r="B100" s="91"/>
      <c r="C100" s="92"/>
      <c r="D100" s="90"/>
      <c r="E100" s="91"/>
      <c r="F100" s="92"/>
      <c r="G100" s="90"/>
      <c r="H100" s="91"/>
      <c r="I100" s="92"/>
      <c r="J100" s="90"/>
      <c r="K100" s="91"/>
      <c r="L100" s="92"/>
    </row>
    <row r="101" spans="1:12" ht="13.9" hidden="1" customHeight="1" thickTop="1" x14ac:dyDescent="0.25">
      <c r="A101" s="90"/>
      <c r="B101" s="91"/>
      <c r="C101" s="92"/>
      <c r="D101" s="90"/>
      <c r="E101" s="91"/>
      <c r="F101" s="92"/>
      <c r="G101" s="90"/>
      <c r="H101" s="91"/>
      <c r="I101" s="92"/>
      <c r="J101" s="90"/>
      <c r="K101" s="91"/>
      <c r="L101" s="92"/>
    </row>
    <row r="102" spans="1:12" ht="13.9" hidden="1" customHeight="1" thickTop="1" x14ac:dyDescent="0.25">
      <c r="A102" s="90"/>
      <c r="B102" s="91"/>
      <c r="C102" s="92"/>
      <c r="D102" s="90"/>
      <c r="E102" s="91"/>
      <c r="F102" s="92"/>
      <c r="G102" s="90"/>
      <c r="H102" s="91"/>
      <c r="I102" s="92"/>
      <c r="J102" s="90"/>
      <c r="K102" s="91"/>
      <c r="L102" s="92"/>
    </row>
    <row r="103" spans="1:12" ht="13.9" hidden="1" customHeight="1" thickTop="1" x14ac:dyDescent="0.25">
      <c r="A103" s="90"/>
      <c r="B103" s="91"/>
      <c r="C103" s="92"/>
      <c r="D103" s="90"/>
      <c r="E103" s="91"/>
      <c r="F103" s="92"/>
      <c r="G103" s="90"/>
      <c r="H103" s="91"/>
      <c r="I103" s="92"/>
      <c r="J103" s="90"/>
      <c r="K103" s="91"/>
      <c r="L103" s="92"/>
    </row>
    <row r="104" spans="1:12" ht="13.9" hidden="1" customHeight="1" thickTop="1" x14ac:dyDescent="0.25">
      <c r="A104" s="90"/>
      <c r="B104" s="91"/>
      <c r="C104" s="92"/>
      <c r="D104" s="90"/>
      <c r="E104" s="91"/>
      <c r="F104" s="92"/>
      <c r="G104" s="90"/>
      <c r="H104" s="91"/>
      <c r="I104" s="92"/>
      <c r="J104" s="90"/>
      <c r="K104" s="91"/>
      <c r="L104" s="92"/>
    </row>
    <row r="105" spans="1:12" ht="13.9" hidden="1" customHeight="1" thickTop="1" x14ac:dyDescent="0.25">
      <c r="A105" s="90"/>
      <c r="B105" s="91"/>
      <c r="C105" s="92"/>
      <c r="D105" s="90"/>
      <c r="E105" s="91"/>
      <c r="F105" s="92"/>
      <c r="G105" s="90"/>
      <c r="H105" s="91"/>
      <c r="I105" s="92"/>
      <c r="J105" s="90"/>
      <c r="K105" s="91"/>
      <c r="L105" s="92"/>
    </row>
    <row r="106" spans="1:12" ht="13.9" hidden="1" customHeight="1" thickTop="1" x14ac:dyDescent="0.25">
      <c r="A106" s="90"/>
      <c r="B106" s="91"/>
      <c r="C106" s="92"/>
      <c r="D106" s="90"/>
      <c r="E106" s="91"/>
      <c r="F106" s="92"/>
      <c r="G106" s="90"/>
      <c r="H106" s="91"/>
      <c r="I106" s="92"/>
      <c r="J106" s="90"/>
      <c r="K106" s="91"/>
      <c r="L106" s="92"/>
    </row>
    <row r="107" spans="1:12" ht="13.9" hidden="1" customHeight="1" thickTop="1" x14ac:dyDescent="0.25">
      <c r="A107" s="90"/>
      <c r="B107" s="91"/>
      <c r="C107" s="92"/>
      <c r="D107" s="90"/>
      <c r="E107" s="91"/>
      <c r="F107" s="92"/>
      <c r="G107" s="90"/>
      <c r="H107" s="91"/>
      <c r="I107" s="92"/>
      <c r="J107" s="90"/>
      <c r="K107" s="91"/>
      <c r="L107" s="92"/>
    </row>
    <row r="108" spans="1:12" ht="13.9" hidden="1" customHeight="1" thickTop="1" x14ac:dyDescent="0.25">
      <c r="A108" s="90"/>
      <c r="B108" s="91"/>
      <c r="C108" s="92"/>
      <c r="D108" s="90"/>
      <c r="E108" s="91"/>
      <c r="F108" s="92"/>
      <c r="G108" s="90"/>
      <c r="H108" s="91"/>
      <c r="I108" s="92"/>
      <c r="J108" s="90"/>
      <c r="K108" s="91"/>
      <c r="L108" s="92"/>
    </row>
    <row r="109" spans="1:12" ht="13.9" hidden="1" customHeight="1" thickTop="1" x14ac:dyDescent="0.25">
      <c r="A109" s="90"/>
      <c r="B109" s="91"/>
      <c r="C109" s="92"/>
      <c r="D109" s="90"/>
      <c r="E109" s="91"/>
      <c r="F109" s="92"/>
      <c r="G109" s="90"/>
      <c r="H109" s="91"/>
      <c r="I109" s="92"/>
      <c r="J109" s="90"/>
      <c r="K109" s="91"/>
      <c r="L109" s="92"/>
    </row>
    <row r="110" spans="1:12" ht="13.9" hidden="1" customHeight="1" thickTop="1" x14ac:dyDescent="0.25">
      <c r="A110" s="90"/>
      <c r="B110" s="91"/>
      <c r="C110" s="92"/>
      <c r="D110" s="90"/>
      <c r="E110" s="91"/>
      <c r="F110" s="92"/>
      <c r="G110" s="90"/>
      <c r="H110" s="91"/>
      <c r="I110" s="92"/>
      <c r="J110" s="90"/>
      <c r="K110" s="91"/>
      <c r="L110" s="92"/>
    </row>
    <row r="111" spans="1:12" ht="13.9" hidden="1" customHeight="1" thickTop="1" x14ac:dyDescent="0.25">
      <c r="A111" s="90"/>
      <c r="B111" s="91"/>
      <c r="C111" s="92"/>
      <c r="D111" s="90"/>
      <c r="E111" s="91"/>
      <c r="F111" s="92"/>
      <c r="G111" s="90"/>
      <c r="H111" s="91"/>
      <c r="I111" s="92"/>
      <c r="J111" s="90"/>
      <c r="K111" s="91"/>
      <c r="L111" s="92"/>
    </row>
    <row r="112" spans="1:12" ht="13.9" hidden="1" customHeight="1" thickTop="1" x14ac:dyDescent="0.25">
      <c r="A112" s="90"/>
      <c r="B112" s="91"/>
      <c r="C112" s="92"/>
      <c r="D112" s="90"/>
      <c r="E112" s="91"/>
      <c r="F112" s="92"/>
      <c r="G112" s="90"/>
      <c r="H112" s="91"/>
      <c r="I112" s="92"/>
      <c r="J112" s="90"/>
      <c r="K112" s="91"/>
      <c r="L112" s="92"/>
    </row>
    <row r="113" spans="1:23" s="96" customFormat="1" ht="13.9" hidden="1" customHeight="1" thickTop="1" x14ac:dyDescent="0.25">
      <c r="A113" s="90"/>
      <c r="B113" s="91"/>
      <c r="C113" s="92"/>
      <c r="D113" s="90"/>
      <c r="E113" s="91"/>
      <c r="F113" s="92"/>
      <c r="G113" s="90"/>
      <c r="H113" s="91"/>
      <c r="I113" s="92"/>
      <c r="J113" s="90"/>
      <c r="K113" s="91"/>
      <c r="L113" s="92"/>
      <c r="M113"/>
      <c r="N113"/>
      <c r="O113"/>
      <c r="P113"/>
      <c r="Q113"/>
      <c r="R113"/>
      <c r="S113"/>
      <c r="T113"/>
      <c r="U113"/>
      <c r="V113"/>
      <c r="W113"/>
    </row>
    <row r="114" spans="1:23" s="96" customFormat="1" ht="13.9" hidden="1" customHeight="1" thickTop="1" x14ac:dyDescent="0.25">
      <c r="A114" s="90"/>
      <c r="B114" s="91"/>
      <c r="C114" s="92"/>
      <c r="D114" s="90"/>
      <c r="E114" s="91"/>
      <c r="F114" s="92"/>
      <c r="G114" s="90"/>
      <c r="H114" s="91"/>
      <c r="I114" s="92"/>
      <c r="J114" s="90"/>
      <c r="K114" s="91"/>
      <c r="L114" s="92"/>
      <c r="M114"/>
      <c r="N114"/>
      <c r="O114"/>
      <c r="P114"/>
      <c r="Q114"/>
      <c r="R114"/>
      <c r="S114"/>
      <c r="T114"/>
      <c r="U114"/>
      <c r="V114"/>
      <c r="W114"/>
    </row>
    <row r="115" spans="1:23" s="96" customFormat="1" ht="13.9" hidden="1" customHeight="1" thickTop="1" x14ac:dyDescent="0.25">
      <c r="A115" s="90"/>
      <c r="B115" s="91"/>
      <c r="C115" s="92"/>
      <c r="D115" s="90"/>
      <c r="E115" s="91"/>
      <c r="F115" s="92"/>
      <c r="G115" s="90"/>
      <c r="H115" s="91"/>
      <c r="I115" s="92"/>
      <c r="J115" s="90"/>
      <c r="K115" s="91"/>
      <c r="L115" s="92"/>
      <c r="M115"/>
      <c r="N115"/>
      <c r="O115"/>
      <c r="P115"/>
      <c r="Q115"/>
      <c r="R115"/>
      <c r="S115"/>
      <c r="T115"/>
      <c r="U115"/>
      <c r="V115"/>
      <c r="W115"/>
    </row>
    <row r="116" spans="1:23" s="96" customFormat="1" ht="13.9" hidden="1" customHeight="1" thickTop="1" x14ac:dyDescent="0.25">
      <c r="A116" s="90"/>
      <c r="B116" s="91"/>
      <c r="C116" s="92"/>
      <c r="D116" s="90"/>
      <c r="E116" s="91"/>
      <c r="F116" s="92"/>
      <c r="G116" s="90"/>
      <c r="H116" s="91"/>
      <c r="I116" s="92"/>
      <c r="J116" s="90"/>
      <c r="K116" s="91"/>
      <c r="L116" s="92"/>
      <c r="M116"/>
      <c r="N116"/>
      <c r="O116"/>
      <c r="P116"/>
      <c r="Q116"/>
      <c r="R116"/>
      <c r="S116"/>
      <c r="T116"/>
      <c r="U116"/>
      <c r="V116"/>
      <c r="W116"/>
    </row>
    <row r="117" spans="1:23" s="96" customFormat="1" ht="13.9" hidden="1" customHeight="1" thickTop="1" x14ac:dyDescent="0.25">
      <c r="A117" s="90"/>
      <c r="B117" s="91"/>
      <c r="C117" s="92"/>
      <c r="D117" s="90"/>
      <c r="E117" s="91"/>
      <c r="F117" s="92"/>
      <c r="G117" s="90"/>
      <c r="H117" s="91"/>
      <c r="I117" s="92"/>
      <c r="J117" s="90"/>
      <c r="K117" s="91"/>
      <c r="L117" s="92"/>
      <c r="M117"/>
      <c r="N117"/>
      <c r="O117"/>
      <c r="P117"/>
      <c r="Q117"/>
      <c r="R117"/>
      <c r="S117"/>
      <c r="T117"/>
      <c r="U117"/>
      <c r="V117"/>
      <c r="W117"/>
    </row>
    <row r="118" spans="1:23" s="96" customFormat="1" ht="13.9" hidden="1" customHeight="1" thickTop="1" x14ac:dyDescent="0.25">
      <c r="A118" s="90"/>
      <c r="B118" s="91"/>
      <c r="C118" s="92"/>
      <c r="D118" s="90"/>
      <c r="E118" s="91"/>
      <c r="F118" s="92"/>
      <c r="G118" s="90"/>
      <c r="H118" s="91"/>
      <c r="I118" s="92"/>
      <c r="J118" s="90"/>
      <c r="K118" s="91"/>
      <c r="L118" s="92"/>
      <c r="M118"/>
      <c r="N118"/>
      <c r="O118"/>
      <c r="P118"/>
      <c r="Q118"/>
      <c r="R118"/>
      <c r="S118"/>
      <c r="T118"/>
      <c r="U118"/>
      <c r="V118"/>
      <c r="W118"/>
    </row>
    <row r="119" spans="1:23" s="96" customFormat="1" ht="13.9" hidden="1" customHeight="1" thickTop="1" x14ac:dyDescent="0.25">
      <c r="A119" s="90"/>
      <c r="B119" s="91"/>
      <c r="C119" s="92"/>
      <c r="D119" s="90"/>
      <c r="E119" s="91"/>
      <c r="F119" s="92"/>
      <c r="G119" s="90"/>
      <c r="H119" s="91"/>
      <c r="I119" s="92"/>
      <c r="J119" s="90"/>
      <c r="K119" s="91"/>
      <c r="L119" s="92"/>
      <c r="M119"/>
      <c r="N119"/>
      <c r="O119"/>
      <c r="P119"/>
      <c r="Q119"/>
      <c r="R119"/>
      <c r="S119"/>
      <c r="T119"/>
      <c r="U119"/>
      <c r="V119"/>
      <c r="W119"/>
    </row>
    <row r="120" spans="1:23" s="96" customFormat="1" ht="13.9" hidden="1" customHeight="1" thickTop="1" x14ac:dyDescent="0.25">
      <c r="A120" s="90"/>
      <c r="B120" s="91"/>
      <c r="C120" s="92"/>
      <c r="D120" s="90"/>
      <c r="E120" s="91"/>
      <c r="F120" s="92"/>
      <c r="G120" s="90"/>
      <c r="H120" s="91"/>
      <c r="I120" s="92"/>
      <c r="J120" s="90"/>
      <c r="K120" s="91"/>
      <c r="L120" s="92"/>
      <c r="M120"/>
      <c r="N120"/>
      <c r="O120"/>
      <c r="P120"/>
      <c r="Q120"/>
      <c r="R120"/>
      <c r="S120"/>
      <c r="T120"/>
      <c r="U120"/>
      <c r="V120"/>
      <c r="W120"/>
    </row>
    <row r="121" spans="1:23" s="96" customFormat="1" ht="13.9" hidden="1" customHeight="1" thickTop="1" x14ac:dyDescent="0.25">
      <c r="A121" s="90"/>
      <c r="B121" s="91"/>
      <c r="C121" s="92"/>
      <c r="D121" s="90"/>
      <c r="E121" s="91"/>
      <c r="F121" s="92"/>
      <c r="G121" s="90"/>
      <c r="H121" s="91"/>
      <c r="I121" s="92"/>
      <c r="J121" s="90"/>
      <c r="K121" s="91"/>
      <c r="L121" s="92"/>
      <c r="M121"/>
      <c r="N121"/>
      <c r="O121"/>
      <c r="P121"/>
      <c r="Q121"/>
      <c r="R121"/>
      <c r="S121"/>
      <c r="T121"/>
      <c r="U121"/>
      <c r="V121"/>
      <c r="W121"/>
    </row>
    <row r="122" spans="1:23" s="96" customFormat="1" ht="13.9" hidden="1" customHeight="1" thickTop="1" x14ac:dyDescent="0.25">
      <c r="A122" s="90"/>
      <c r="B122" s="91"/>
      <c r="C122" s="92"/>
      <c r="D122" s="90"/>
      <c r="E122" s="91"/>
      <c r="F122" s="92"/>
      <c r="G122" s="90"/>
      <c r="H122" s="91"/>
      <c r="I122" s="92"/>
      <c r="J122" s="90"/>
      <c r="K122" s="91"/>
      <c r="L122" s="92"/>
      <c r="M122"/>
      <c r="N122"/>
      <c r="O122"/>
      <c r="P122"/>
      <c r="Q122"/>
      <c r="R122"/>
      <c r="S122"/>
      <c r="T122"/>
      <c r="U122"/>
      <c r="V122"/>
      <c r="W122"/>
    </row>
    <row r="123" spans="1:23" s="96" customFormat="1" ht="13.9" hidden="1" customHeight="1" thickTop="1" x14ac:dyDescent="0.25">
      <c r="A123" s="90"/>
      <c r="B123" s="91"/>
      <c r="C123" s="92"/>
      <c r="D123" s="90"/>
      <c r="E123" s="91"/>
      <c r="F123" s="92"/>
      <c r="G123" s="90"/>
      <c r="H123" s="91"/>
      <c r="I123" s="92"/>
      <c r="J123" s="90"/>
      <c r="K123" s="91"/>
      <c r="L123" s="92"/>
      <c r="M123"/>
      <c r="N123"/>
      <c r="O123"/>
      <c r="P123"/>
      <c r="Q123"/>
      <c r="R123"/>
      <c r="S123"/>
      <c r="T123"/>
      <c r="U123"/>
      <c r="V123"/>
      <c r="W123"/>
    </row>
    <row r="124" spans="1:23" s="96" customFormat="1" ht="13.9" hidden="1" customHeight="1" thickTop="1" x14ac:dyDescent="0.25">
      <c r="A124" s="90"/>
      <c r="B124" s="91"/>
      <c r="C124" s="92"/>
      <c r="D124" s="90"/>
      <c r="E124" s="91"/>
      <c r="F124" s="92"/>
      <c r="G124" s="90"/>
      <c r="H124" s="91"/>
      <c r="I124" s="92"/>
      <c r="J124" s="90"/>
      <c r="K124" s="91"/>
      <c r="L124" s="92"/>
      <c r="M124"/>
      <c r="N124"/>
      <c r="O124"/>
      <c r="P124"/>
      <c r="Q124"/>
      <c r="R124"/>
      <c r="S124"/>
      <c r="T124"/>
      <c r="U124"/>
      <c r="V124"/>
      <c r="W124"/>
    </row>
    <row r="125" spans="1:23" s="96" customFormat="1" ht="13.9" hidden="1" customHeight="1" thickTop="1" x14ac:dyDescent="0.25">
      <c r="A125" s="90"/>
      <c r="B125" s="91"/>
      <c r="C125" s="92"/>
      <c r="D125" s="90"/>
      <c r="E125" s="91"/>
      <c r="F125" s="92"/>
      <c r="G125" s="90"/>
      <c r="H125" s="91"/>
      <c r="I125" s="92"/>
      <c r="J125" s="90"/>
      <c r="K125" s="91"/>
      <c r="L125" s="92"/>
      <c r="M125"/>
      <c r="N125"/>
      <c r="O125"/>
      <c r="P125"/>
      <c r="Q125"/>
      <c r="R125"/>
      <c r="S125"/>
      <c r="T125"/>
      <c r="U125"/>
      <c r="V125"/>
      <c r="W125"/>
    </row>
    <row r="126" spans="1:23" s="96" customFormat="1" ht="13.9" hidden="1" customHeight="1" thickTop="1" x14ac:dyDescent="0.25">
      <c r="A126" s="90"/>
      <c r="B126" s="91"/>
      <c r="C126" s="92"/>
      <c r="D126" s="90"/>
      <c r="E126" s="91"/>
      <c r="F126" s="92"/>
      <c r="G126" s="90"/>
      <c r="H126" s="91"/>
      <c r="I126" s="92"/>
      <c r="J126" s="90"/>
      <c r="K126" s="91"/>
      <c r="L126" s="92"/>
      <c r="M126"/>
      <c r="N126"/>
      <c r="O126"/>
      <c r="P126"/>
      <c r="Q126"/>
      <c r="R126"/>
      <c r="S126"/>
      <c r="T126"/>
      <c r="U126"/>
      <c r="V126"/>
      <c r="W126"/>
    </row>
    <row r="127" spans="1:23" s="96" customFormat="1" ht="13.9" hidden="1" customHeight="1" thickTop="1" x14ac:dyDescent="0.25">
      <c r="A127" s="90"/>
      <c r="B127" s="91"/>
      <c r="C127" s="92"/>
      <c r="D127" s="90"/>
      <c r="E127" s="91"/>
      <c r="F127" s="92"/>
      <c r="G127" s="90"/>
      <c r="H127" s="91"/>
      <c r="I127" s="92"/>
      <c r="J127" s="90"/>
      <c r="K127" s="91"/>
      <c r="L127" s="92"/>
      <c r="M127"/>
      <c r="N127"/>
      <c r="O127"/>
      <c r="P127"/>
      <c r="Q127"/>
      <c r="R127"/>
      <c r="S127"/>
      <c r="T127"/>
      <c r="U127"/>
      <c r="V127"/>
      <c r="W127"/>
    </row>
    <row r="128" spans="1:23" s="96" customFormat="1" ht="13.9" hidden="1" customHeight="1" thickTop="1" x14ac:dyDescent="0.25">
      <c r="A128" s="90"/>
      <c r="B128" s="91"/>
      <c r="C128" s="92"/>
      <c r="D128" s="90"/>
      <c r="E128" s="91"/>
      <c r="F128" s="92"/>
      <c r="G128" s="90"/>
      <c r="H128" s="91"/>
      <c r="I128" s="92"/>
      <c r="J128" s="90"/>
      <c r="K128" s="91"/>
      <c r="L128" s="92"/>
      <c r="M128"/>
      <c r="N128"/>
      <c r="O128"/>
      <c r="P128"/>
      <c r="Q128"/>
      <c r="R128"/>
      <c r="S128"/>
      <c r="T128"/>
      <c r="U128"/>
      <c r="V128"/>
      <c r="W128"/>
    </row>
    <row r="129" spans="1:23" s="96" customFormat="1" ht="13.9" hidden="1" customHeight="1" thickTop="1" x14ac:dyDescent="0.25">
      <c r="A129" s="90"/>
      <c r="B129" s="91"/>
      <c r="C129" s="92"/>
      <c r="D129" s="90"/>
      <c r="E129" s="91"/>
      <c r="F129" s="92"/>
      <c r="G129" s="90"/>
      <c r="H129" s="91"/>
      <c r="I129" s="92"/>
      <c r="J129" s="90"/>
      <c r="K129" s="91"/>
      <c r="L129" s="92"/>
      <c r="M129"/>
      <c r="N129"/>
      <c r="O129"/>
      <c r="P129"/>
      <c r="Q129"/>
      <c r="R129"/>
      <c r="S129"/>
      <c r="T129"/>
      <c r="U129"/>
      <c r="V129"/>
      <c r="W129"/>
    </row>
    <row r="130" spans="1:23" s="96" customFormat="1" ht="13.9" hidden="1" customHeight="1" thickTop="1" x14ac:dyDescent="0.25">
      <c r="A130" s="90"/>
      <c r="B130" s="91"/>
      <c r="C130" s="92"/>
      <c r="D130" s="90"/>
      <c r="E130" s="91"/>
      <c r="F130" s="92"/>
      <c r="G130" s="90"/>
      <c r="H130" s="91"/>
      <c r="I130" s="92"/>
      <c r="J130" s="90"/>
      <c r="K130" s="91"/>
      <c r="L130" s="92"/>
      <c r="M130"/>
      <c r="N130"/>
      <c r="O130"/>
      <c r="P130"/>
      <c r="Q130"/>
      <c r="R130"/>
      <c r="S130"/>
      <c r="T130"/>
      <c r="U130"/>
      <c r="V130"/>
      <c r="W130"/>
    </row>
    <row r="131" spans="1:23" s="96" customFormat="1" ht="13.9" hidden="1" customHeight="1" thickTop="1" x14ac:dyDescent="0.25">
      <c r="A131" s="90"/>
      <c r="B131" s="91"/>
      <c r="C131" s="92"/>
      <c r="D131" s="90"/>
      <c r="E131" s="91"/>
      <c r="F131" s="92"/>
      <c r="G131" s="90"/>
      <c r="H131" s="91"/>
      <c r="I131" s="92"/>
      <c r="J131" s="90"/>
      <c r="K131" s="91"/>
      <c r="L131" s="92"/>
      <c r="M131"/>
      <c r="N131"/>
      <c r="O131"/>
      <c r="P131"/>
      <c r="Q131"/>
      <c r="R131"/>
      <c r="S131"/>
      <c r="T131"/>
      <c r="U131"/>
      <c r="V131"/>
      <c r="W131"/>
    </row>
    <row r="132" spans="1:23" s="96" customFormat="1" ht="13.9" hidden="1" customHeight="1" thickTop="1" x14ac:dyDescent="0.25">
      <c r="A132" s="90"/>
      <c r="B132" s="91"/>
      <c r="C132" s="92"/>
      <c r="D132" s="90"/>
      <c r="E132" s="91"/>
      <c r="F132" s="92"/>
      <c r="G132" s="90"/>
      <c r="H132" s="91"/>
      <c r="I132" s="92"/>
      <c r="J132" s="90"/>
      <c r="K132" s="91"/>
      <c r="L132" s="92"/>
      <c r="M132"/>
      <c r="N132"/>
      <c r="O132"/>
      <c r="P132"/>
      <c r="Q132"/>
      <c r="R132"/>
      <c r="S132"/>
      <c r="T132"/>
      <c r="U132"/>
      <c r="V132"/>
      <c r="W132"/>
    </row>
    <row r="133" spans="1:23" s="96" customFormat="1" ht="13.9" hidden="1" customHeight="1" thickTop="1" x14ac:dyDescent="0.25">
      <c r="A133" s="90"/>
      <c r="B133" s="91"/>
      <c r="C133" s="92"/>
      <c r="D133" s="90"/>
      <c r="E133" s="91"/>
      <c r="F133" s="92"/>
      <c r="G133" s="90"/>
      <c r="H133" s="91"/>
      <c r="I133" s="92"/>
      <c r="J133" s="90"/>
      <c r="K133" s="91"/>
      <c r="L133" s="92"/>
      <c r="M133"/>
      <c r="N133"/>
      <c r="O133"/>
      <c r="P133"/>
      <c r="Q133"/>
      <c r="R133"/>
      <c r="S133"/>
      <c r="T133"/>
      <c r="U133"/>
      <c r="V133"/>
      <c r="W133"/>
    </row>
    <row r="134" spans="1:23" s="96" customFormat="1" ht="13.9" hidden="1" customHeight="1" thickTop="1" x14ac:dyDescent="0.25">
      <c r="A134" s="90"/>
      <c r="B134" s="91"/>
      <c r="C134" s="92"/>
      <c r="D134" s="90"/>
      <c r="E134" s="91"/>
      <c r="F134" s="92"/>
      <c r="G134" s="90"/>
      <c r="H134" s="91"/>
      <c r="I134" s="92"/>
      <c r="J134" s="90"/>
      <c r="K134" s="91"/>
      <c r="L134" s="92"/>
      <c r="M134"/>
      <c r="N134"/>
      <c r="O134"/>
      <c r="P134"/>
      <c r="Q134"/>
      <c r="R134"/>
      <c r="S134"/>
      <c r="T134"/>
      <c r="U134"/>
      <c r="V134"/>
      <c r="W134"/>
    </row>
    <row r="135" spans="1:23" s="96" customFormat="1" ht="13.9" hidden="1" customHeight="1" thickTop="1" x14ac:dyDescent="0.25">
      <c r="A135" s="90"/>
      <c r="B135" s="91"/>
      <c r="C135" s="92"/>
      <c r="D135" s="90"/>
      <c r="E135" s="91"/>
      <c r="F135" s="92"/>
      <c r="G135" s="90"/>
      <c r="H135" s="91"/>
      <c r="I135" s="92"/>
      <c r="J135" s="90"/>
      <c r="K135" s="91"/>
      <c r="L135" s="92"/>
      <c r="M135"/>
      <c r="N135"/>
      <c r="O135"/>
      <c r="P135"/>
      <c r="Q135"/>
      <c r="R135"/>
      <c r="S135"/>
      <c r="T135"/>
      <c r="U135"/>
      <c r="V135"/>
      <c r="W135"/>
    </row>
    <row r="136" spans="1:23" s="96" customFormat="1" ht="13.9" hidden="1" customHeight="1" thickTop="1" x14ac:dyDescent="0.25">
      <c r="A136" s="90"/>
      <c r="B136" s="91"/>
      <c r="C136" s="92"/>
      <c r="D136" s="90"/>
      <c r="E136" s="91"/>
      <c r="F136" s="92"/>
      <c r="G136" s="90"/>
      <c r="H136" s="91"/>
      <c r="I136" s="92"/>
      <c r="J136" s="90"/>
      <c r="K136" s="91"/>
      <c r="L136" s="92"/>
      <c r="M136"/>
      <c r="N136"/>
      <c r="O136"/>
      <c r="P136"/>
      <c r="Q136"/>
      <c r="R136"/>
      <c r="S136"/>
      <c r="T136"/>
      <c r="U136"/>
      <c r="V136"/>
      <c r="W136"/>
    </row>
    <row r="137" spans="1:23" s="96" customFormat="1" ht="13.9" hidden="1" customHeight="1" thickTop="1" x14ac:dyDescent="0.25">
      <c r="A137" s="90"/>
      <c r="B137" s="91"/>
      <c r="C137" s="92"/>
      <c r="D137" s="90"/>
      <c r="E137" s="91"/>
      <c r="F137" s="92"/>
      <c r="G137" s="90"/>
      <c r="H137" s="91"/>
      <c r="I137" s="92"/>
      <c r="J137" s="90"/>
      <c r="K137" s="91"/>
      <c r="L137" s="92"/>
      <c r="M137"/>
      <c r="N137"/>
      <c r="O137"/>
      <c r="P137"/>
      <c r="Q137"/>
      <c r="R137"/>
      <c r="S137"/>
      <c r="T137"/>
      <c r="U137"/>
      <c r="V137"/>
      <c r="W137"/>
    </row>
    <row r="138" spans="1:23" s="96" customFormat="1" ht="13.9" hidden="1" customHeight="1" thickTop="1" x14ac:dyDescent="0.25">
      <c r="A138" s="90"/>
      <c r="B138" s="91"/>
      <c r="C138" s="92"/>
      <c r="D138" s="90"/>
      <c r="E138" s="91"/>
      <c r="F138" s="92"/>
      <c r="G138" s="90"/>
      <c r="H138" s="91"/>
      <c r="I138" s="92"/>
      <c r="J138" s="90"/>
      <c r="K138" s="91"/>
      <c r="L138" s="92"/>
      <c r="M138"/>
      <c r="N138"/>
      <c r="O138"/>
      <c r="P138"/>
      <c r="Q138"/>
      <c r="R138"/>
      <c r="S138"/>
      <c r="T138"/>
      <c r="U138"/>
      <c r="V138"/>
      <c r="W138"/>
    </row>
    <row r="139" spans="1:23" s="96" customFormat="1" ht="13.9" hidden="1" customHeight="1" thickTop="1" x14ac:dyDescent="0.25">
      <c r="A139" s="90"/>
      <c r="B139" s="91"/>
      <c r="C139" s="92"/>
      <c r="D139" s="90"/>
      <c r="E139" s="91"/>
      <c r="F139" s="92"/>
      <c r="G139" s="90"/>
      <c r="H139" s="91"/>
      <c r="I139" s="92"/>
      <c r="J139" s="90"/>
      <c r="K139" s="91"/>
      <c r="L139" s="92"/>
      <c r="M139"/>
      <c r="N139"/>
      <c r="O139"/>
      <c r="P139"/>
      <c r="Q139"/>
      <c r="R139"/>
      <c r="S139"/>
      <c r="T139"/>
      <c r="U139"/>
      <c r="V139"/>
      <c r="W139"/>
    </row>
    <row r="140" spans="1:23" s="96" customFormat="1" ht="13.9" hidden="1" customHeight="1" thickTop="1" x14ac:dyDescent="0.25">
      <c r="A140" s="90"/>
      <c r="B140" s="91"/>
      <c r="C140" s="92"/>
      <c r="D140" s="90"/>
      <c r="E140" s="91"/>
      <c r="F140" s="92"/>
      <c r="G140" s="90"/>
      <c r="H140" s="91"/>
      <c r="I140" s="92"/>
      <c r="J140" s="90"/>
      <c r="K140" s="91"/>
      <c r="L140" s="92"/>
      <c r="M140"/>
      <c r="N140"/>
      <c r="O140"/>
      <c r="P140"/>
      <c r="Q140"/>
      <c r="R140"/>
      <c r="S140"/>
      <c r="T140"/>
      <c r="U140"/>
      <c r="V140"/>
      <c r="W140"/>
    </row>
    <row r="141" spans="1:23" s="96" customFormat="1" ht="13.9" hidden="1" customHeight="1" thickTop="1" x14ac:dyDescent="0.25">
      <c r="A141" s="90"/>
      <c r="B141" s="91"/>
      <c r="C141" s="92"/>
      <c r="D141" s="90"/>
      <c r="E141" s="91"/>
      <c r="F141" s="92"/>
      <c r="G141" s="90"/>
      <c r="H141" s="91"/>
      <c r="I141" s="92"/>
      <c r="J141" s="90"/>
      <c r="K141" s="91"/>
      <c r="L141" s="92"/>
      <c r="M141"/>
      <c r="N141"/>
      <c r="O141"/>
      <c r="P141"/>
      <c r="Q141"/>
      <c r="R141"/>
      <c r="S141"/>
      <c r="T141"/>
      <c r="U141"/>
      <c r="V141"/>
      <c r="W141"/>
    </row>
    <row r="142" spans="1:23" s="96" customFormat="1" ht="13.9" hidden="1" customHeight="1" thickTop="1" x14ac:dyDescent="0.25">
      <c r="A142" s="90"/>
      <c r="B142" s="91"/>
      <c r="C142" s="92"/>
      <c r="D142" s="90"/>
      <c r="E142" s="91"/>
      <c r="F142" s="92"/>
      <c r="G142" s="90"/>
      <c r="H142" s="91"/>
      <c r="I142" s="92"/>
      <c r="J142" s="90"/>
      <c r="K142" s="91"/>
      <c r="L142" s="92"/>
      <c r="M142"/>
      <c r="N142"/>
      <c r="O142"/>
      <c r="P142"/>
      <c r="Q142"/>
      <c r="R142"/>
      <c r="S142"/>
      <c r="T142"/>
      <c r="U142"/>
      <c r="V142"/>
      <c r="W142"/>
    </row>
    <row r="143" spans="1:23" s="96" customFormat="1" ht="13.9" hidden="1" customHeight="1" thickTop="1" x14ac:dyDescent="0.25">
      <c r="A143" s="90"/>
      <c r="B143" s="91"/>
      <c r="C143" s="92"/>
      <c r="D143" s="90"/>
      <c r="E143" s="91"/>
      <c r="F143" s="92"/>
      <c r="G143" s="90"/>
      <c r="H143" s="91"/>
      <c r="I143" s="92"/>
      <c r="J143" s="90"/>
      <c r="K143" s="91"/>
      <c r="L143" s="92"/>
      <c r="M143"/>
      <c r="N143"/>
      <c r="O143"/>
      <c r="P143"/>
      <c r="Q143"/>
      <c r="R143"/>
      <c r="S143"/>
      <c r="T143"/>
      <c r="U143"/>
      <c r="V143"/>
      <c r="W143"/>
    </row>
    <row r="144" spans="1:23" s="96" customFormat="1" ht="13.9" hidden="1" customHeight="1" thickTop="1" x14ac:dyDescent="0.25">
      <c r="A144" s="90"/>
      <c r="B144" s="91"/>
      <c r="C144" s="92"/>
      <c r="D144" s="90"/>
      <c r="E144" s="91"/>
      <c r="F144" s="92"/>
      <c r="G144" s="90"/>
      <c r="H144" s="91"/>
      <c r="I144" s="92"/>
      <c r="J144" s="90"/>
      <c r="K144" s="91"/>
      <c r="L144" s="92"/>
      <c r="M144"/>
      <c r="N144"/>
      <c r="O144"/>
      <c r="P144"/>
      <c r="Q144"/>
      <c r="R144"/>
      <c r="S144"/>
      <c r="T144"/>
      <c r="U144"/>
      <c r="V144"/>
      <c r="W144"/>
    </row>
    <row r="145" spans="1:23" s="96" customFormat="1" ht="13.9" hidden="1" customHeight="1" thickTop="1" x14ac:dyDescent="0.25">
      <c r="A145" s="90"/>
      <c r="B145" s="91"/>
      <c r="C145" s="92"/>
      <c r="D145" s="90"/>
      <c r="E145" s="91"/>
      <c r="F145" s="92"/>
      <c r="G145" s="90"/>
      <c r="H145" s="91"/>
      <c r="I145" s="92"/>
      <c r="J145" s="90"/>
      <c r="K145" s="91"/>
      <c r="L145" s="92"/>
      <c r="M145"/>
      <c r="N145"/>
      <c r="O145"/>
      <c r="P145"/>
      <c r="Q145"/>
      <c r="R145"/>
      <c r="S145"/>
      <c r="T145"/>
      <c r="U145"/>
      <c r="V145"/>
      <c r="W145"/>
    </row>
    <row r="146" spans="1:23" s="96" customFormat="1" ht="13.9" hidden="1" customHeight="1" thickTop="1" x14ac:dyDescent="0.25">
      <c r="A146" s="90"/>
      <c r="B146" s="91"/>
      <c r="C146" s="92"/>
      <c r="D146" s="90"/>
      <c r="E146" s="91"/>
      <c r="F146" s="92"/>
      <c r="G146" s="90"/>
      <c r="H146" s="91"/>
      <c r="I146" s="92"/>
      <c r="J146" s="90"/>
      <c r="K146" s="91"/>
      <c r="L146" s="92"/>
      <c r="M146"/>
      <c r="N146"/>
      <c r="O146"/>
      <c r="P146"/>
      <c r="Q146"/>
      <c r="R146"/>
      <c r="S146"/>
      <c r="T146"/>
      <c r="U146"/>
      <c r="V146"/>
      <c r="W146"/>
    </row>
    <row r="147" spans="1:23" s="96" customFormat="1" ht="13.9" hidden="1" customHeight="1" thickTop="1" x14ac:dyDescent="0.25">
      <c r="A147" s="90"/>
      <c r="B147" s="91"/>
      <c r="C147" s="92"/>
      <c r="D147" s="90"/>
      <c r="E147" s="91"/>
      <c r="F147" s="92"/>
      <c r="G147" s="90"/>
      <c r="H147" s="91"/>
      <c r="I147" s="92"/>
      <c r="J147" s="90"/>
      <c r="K147" s="91"/>
      <c r="L147" s="92"/>
      <c r="M147"/>
      <c r="N147"/>
      <c r="O147"/>
      <c r="P147"/>
      <c r="Q147"/>
      <c r="R147"/>
      <c r="S147"/>
      <c r="T147"/>
      <c r="U147"/>
      <c r="V147"/>
      <c r="W147"/>
    </row>
    <row r="148" spans="1:23" s="96" customFormat="1" ht="13.9" hidden="1" customHeight="1" thickTop="1" x14ac:dyDescent="0.25">
      <c r="A148" s="90"/>
      <c r="B148" s="91"/>
      <c r="C148" s="92"/>
      <c r="D148" s="90"/>
      <c r="E148" s="91"/>
      <c r="F148" s="92"/>
      <c r="G148" s="90"/>
      <c r="H148" s="91"/>
      <c r="I148" s="92"/>
      <c r="J148" s="90"/>
      <c r="K148" s="91"/>
      <c r="L148" s="92"/>
      <c r="M148"/>
      <c r="N148"/>
      <c r="O148"/>
      <c r="P148"/>
      <c r="Q148"/>
      <c r="R148"/>
      <c r="S148"/>
      <c r="T148"/>
      <c r="U148"/>
      <c r="V148"/>
      <c r="W148"/>
    </row>
    <row r="149" spans="1:23" s="96" customFormat="1" ht="13.9" hidden="1" customHeight="1" thickTop="1" x14ac:dyDescent="0.25">
      <c r="A149" s="90"/>
      <c r="B149" s="91"/>
      <c r="C149" s="92"/>
      <c r="D149" s="90"/>
      <c r="E149" s="91"/>
      <c r="F149" s="92"/>
      <c r="G149" s="90"/>
      <c r="H149" s="91"/>
      <c r="I149" s="92"/>
      <c r="J149" s="90"/>
      <c r="K149" s="91"/>
      <c r="L149" s="92"/>
      <c r="M149"/>
      <c r="N149"/>
      <c r="O149"/>
      <c r="P149"/>
      <c r="Q149"/>
      <c r="R149"/>
      <c r="S149"/>
      <c r="T149"/>
      <c r="U149"/>
      <c r="V149"/>
      <c r="W149"/>
    </row>
    <row r="150" spans="1:23" s="96" customFormat="1" ht="13.9" hidden="1" customHeight="1" thickTop="1" x14ac:dyDescent="0.25">
      <c r="A150" s="90"/>
      <c r="B150" s="91"/>
      <c r="C150" s="92"/>
      <c r="D150" s="90"/>
      <c r="E150" s="91"/>
      <c r="F150" s="92"/>
      <c r="G150" s="90"/>
      <c r="H150" s="91"/>
      <c r="I150" s="92"/>
      <c r="J150" s="90"/>
      <c r="K150" s="91"/>
      <c r="L150" s="92"/>
      <c r="M150"/>
      <c r="N150"/>
      <c r="O150"/>
      <c r="P150"/>
      <c r="Q150"/>
      <c r="R150"/>
      <c r="S150"/>
      <c r="T150"/>
      <c r="U150"/>
      <c r="V150"/>
      <c r="W150"/>
    </row>
    <row r="151" spans="1:23" s="96" customFormat="1" ht="13.9" hidden="1" customHeight="1" thickTop="1" x14ac:dyDescent="0.25">
      <c r="A151" s="90"/>
      <c r="B151" s="91"/>
      <c r="C151" s="92"/>
      <c r="D151" s="90"/>
      <c r="E151" s="91"/>
      <c r="F151" s="92"/>
      <c r="G151" s="90"/>
      <c r="H151" s="91"/>
      <c r="I151" s="92"/>
      <c r="J151" s="90"/>
      <c r="K151" s="91"/>
      <c r="L151" s="92"/>
      <c r="M151"/>
      <c r="N151"/>
      <c r="O151"/>
      <c r="P151"/>
      <c r="Q151"/>
      <c r="R151"/>
      <c r="S151"/>
      <c r="T151"/>
      <c r="U151"/>
      <c r="V151"/>
      <c r="W151"/>
    </row>
    <row r="152" spans="1:23" s="96" customFormat="1" ht="13.9" hidden="1" customHeight="1" thickTop="1" x14ac:dyDescent="0.25">
      <c r="A152" s="90"/>
      <c r="B152" s="91"/>
      <c r="C152" s="92"/>
      <c r="D152" s="90"/>
      <c r="E152" s="91"/>
      <c r="F152" s="92"/>
      <c r="G152" s="90"/>
      <c r="H152" s="91"/>
      <c r="I152" s="92"/>
      <c r="J152" s="90"/>
      <c r="K152" s="91"/>
      <c r="L152" s="92"/>
      <c r="M152"/>
      <c r="N152"/>
      <c r="O152"/>
      <c r="P152"/>
      <c r="Q152"/>
      <c r="R152"/>
      <c r="S152"/>
      <c r="T152"/>
      <c r="U152"/>
      <c r="V152"/>
      <c r="W152"/>
    </row>
    <row r="153" spans="1:23" ht="15.75" thickTop="1" x14ac:dyDescent="0.25">
      <c r="A153" s="90"/>
      <c r="B153" s="91"/>
      <c r="C153" s="92"/>
      <c r="D153" s="90"/>
      <c r="E153" s="91"/>
      <c r="F153" s="92"/>
      <c r="G153" s="90"/>
      <c r="H153" s="91"/>
      <c r="I153" s="92"/>
      <c r="J153" s="90"/>
      <c r="K153" s="91"/>
      <c r="L153" s="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Сделка</vt:lpstr>
      <vt:lpstr>Товары</vt:lpstr>
      <vt:lpstr>Калькулятор</vt:lpstr>
      <vt:lpstr>Доставка</vt:lpstr>
      <vt:lpstr>Справочник</vt:lpstr>
      <vt:lpstr>Латтела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Латорцев</dc:creator>
  <cp:lastModifiedBy>Олег Латорцев</cp:lastModifiedBy>
  <dcterms:created xsi:type="dcterms:W3CDTF">2025-10-02T13:57:23Z</dcterms:created>
  <dcterms:modified xsi:type="dcterms:W3CDTF">2025-10-19T17:37:53Z</dcterms:modified>
</cp:coreProperties>
</file>