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<sst xmlns="http://schemas.openxmlformats.org/spreadsheetml/2006/main" count="226" uniqueCount="61">
  <si>
    <r>
      <rPr>
        <rFont val="Times New Roman"/>
        <sz val="10.0"/>
      </rPr>
      <t>int</t>
    </r>
    <r>
      <rPr>
        <rFont val="Times New Roman"/>
        <b/>
        <sz val="10.0"/>
      </rPr>
      <t xml:space="preserve"> MQ5</t>
    </r>
    <r>
      <rPr>
        <rFont val="Times New Roman"/>
        <sz val="10.0"/>
      </rPr>
      <t>value = analogRead(A0);</t>
    </r>
  </si>
  <si>
    <t>Initial value for sensor calibration:</t>
  </si>
  <si>
    <t>MQ5</t>
  </si>
  <si>
    <t>MQ2</t>
  </si>
  <si>
    <t>MQ135</t>
  </si>
  <si>
    <t>MQ5volt= (float)MQ5value / 1024*5.0;</t>
  </si>
  <si>
    <t>Rs5_gas = (5.0-MQ5volt)/MQ5volt;</t>
  </si>
  <si>
    <t>ratio = Rs5_air/Ro5;</t>
  </si>
  <si>
    <t>sensor_volt = (sensorValue/1024)*5.0;</t>
  </si>
  <si>
    <t xml:space="preserve">float COcurve [] = { 2.3, 0.60, -0.13 } ; </t>
  </si>
  <si>
    <t>Equivalent voltage from ADC:</t>
  </si>
  <si>
    <t xml:space="preserve">float Alcurve [] = {2.3, 0.54, -0.2} ; </t>
  </si>
  <si>
    <t>Volts</t>
  </si>
  <si>
    <t>float Hcurve [] = {2.3, 0.25, -0.25};</t>
  </si>
  <si>
    <t>float Hppm = pow(10,( ((log(ratio)-Hcurve[1])/Hcurve[2])+ Hcurve[0]));</t>
  </si>
  <si>
    <t>float COppm = pow(10,( ((log(ratio)-COcurve[1])/COcurve[2]) + COcurve[0]));</t>
  </si>
  <si>
    <t>// MQ5 Calculation</t>
  </si>
  <si>
    <t>float Alppm = pow(10,( ((log(ratio)-Alcurve[1])/Alcurve[2])+ Alcurve[0]));</t>
  </si>
  <si>
    <r>
      <rPr>
        <rFont val="Times New Roman"/>
        <b/>
        <sz val="10.0"/>
      </rPr>
      <t>Rs5</t>
    </r>
    <r>
      <rPr>
        <rFont val="Times New Roman"/>
        <sz val="10.0"/>
      </rPr>
      <t>= (5.0-sensor_volt)/sensor_volt; // omit *RL</t>
    </r>
  </si>
  <si>
    <t>=</t>
  </si>
  <si>
    <r>
      <rPr>
        <rFont val="Times New Roman"/>
        <sz val="10.0"/>
      </rPr>
      <t xml:space="preserve">int </t>
    </r>
    <r>
      <rPr>
        <rFont val="Times New Roman"/>
        <b/>
        <sz val="10.0"/>
      </rPr>
      <t>MQ2</t>
    </r>
    <r>
      <rPr>
        <rFont val="Times New Roman"/>
        <sz val="10.0"/>
      </rPr>
      <t>value = analogRead(A1);</t>
    </r>
  </si>
  <si>
    <r>
      <rPr>
        <rFont val="Times New Roman"/>
        <b/>
        <sz val="10.0"/>
      </rPr>
      <t>Ro5</t>
    </r>
    <r>
      <rPr>
        <rFont val="Times New Roman"/>
        <sz val="10.0"/>
      </rPr>
      <t xml:space="preserve"> = Rs5/10; // The ratio of RS/R0 is 10 in a clear air from Graph (Found using WebPlotDigitizer)</t>
    </r>
  </si>
  <si>
    <t>MQ2volt= (float)MQ2value / 1024*5.0;</t>
  </si>
  <si>
    <t>corrected with temp. &amp; humidity factor</t>
  </si>
  <si>
    <t>Rs2_gas = (5.0-MQ2volt)/MQ2volt;</t>
  </si>
  <si>
    <t>ratio1 = Rs2_air/Ro2;</t>
  </si>
  <si>
    <t xml:space="preserve">float COcurve [] = { 2.3, 0.7, -0.31 } ; </t>
  </si>
  <si>
    <t>// MQ2 Calculation</t>
  </si>
  <si>
    <t xml:space="preserve">float Scurve [] = {2.3, 0.54, -0.44} ; </t>
  </si>
  <si>
    <r>
      <rPr>
        <rFont val="Times New Roman"/>
        <b/>
        <sz val="10.0"/>
      </rPr>
      <t>Rs2</t>
    </r>
    <r>
      <rPr>
        <rFont val="Times New Roman"/>
        <sz val="10.0"/>
      </rPr>
      <t>= (5.0-sensor_volt1)/sensor_volt1; // omit *RL</t>
    </r>
  </si>
  <si>
    <t>float LPcurve [] = {2.3, 0.23, -0.47};</t>
  </si>
  <si>
    <t>float Sppm = pow(10,( ((log(ratio1)-Scurve[1])/Scurve[2])+ Scurve[0]));</t>
  </si>
  <si>
    <t>float COppm = pow(10,( ((log(ratio1)-COcurve[1])/COcurve[2]) + COcurve[0]));</t>
  </si>
  <si>
    <r>
      <rPr>
        <rFont val="Times New Roman"/>
        <b/>
        <sz val="10.0"/>
      </rPr>
      <t>Ro2</t>
    </r>
    <r>
      <rPr>
        <rFont val="Times New Roman"/>
        <sz val="10.0"/>
      </rPr>
      <t xml:space="preserve"> = Rs5/9.83; // The ratio of RS/R0 is 9.83 in a clear air from Graph (Found using WebPlotDigitizer)</t>
    </r>
  </si>
  <si>
    <t>float LPppm = pow(10,( ((log(ratio1)-LPcurve[1])/LPcurve[2])+ LPcurve[0]));</t>
  </si>
  <si>
    <r>
      <rPr>
        <rFont val="Times New Roman"/>
        <sz val="10.0"/>
      </rPr>
      <t xml:space="preserve">int </t>
    </r>
    <r>
      <rPr>
        <rFont val="Times New Roman"/>
        <b/>
        <sz val="10.0"/>
      </rPr>
      <t>MQ135</t>
    </r>
    <r>
      <rPr>
        <rFont val="Times New Roman"/>
        <sz val="10.0"/>
      </rPr>
      <t>value = analogRead(A2);</t>
    </r>
  </si>
  <si>
    <t>// MQ135 Calculation</t>
  </si>
  <si>
    <t>MQ135volt= (float)MQ135value / 1024*5.0;</t>
  </si>
  <si>
    <r>
      <rPr>
        <rFont val="Times New Roman"/>
        <b/>
        <sz val="10.0"/>
      </rPr>
      <t>Rs135</t>
    </r>
    <r>
      <rPr>
        <rFont val="Times New Roman"/>
        <sz val="10.0"/>
      </rPr>
      <t>= (5.0-sensor_volt2)/sensor_volt2; // omit *RL</t>
    </r>
  </si>
  <si>
    <t>Rs135_gas = (5.0-MQ135volt)/MQ135volt;</t>
  </si>
  <si>
    <t>ratio2 = Rs135_air/Ro135;</t>
  </si>
  <si>
    <t xml:space="preserve">float COcurve [] = { 1, 0.45, -0.23 } ; </t>
  </si>
  <si>
    <r>
      <rPr>
        <rFont val="Times New Roman"/>
        <b/>
        <sz val="10.0"/>
      </rPr>
      <t>Ro135</t>
    </r>
    <r>
      <rPr>
        <rFont val="Times New Roman"/>
        <sz val="10.0"/>
      </rPr>
      <t xml:space="preserve"> = Rs5/3.6; // The ratio of RS/R0 is 3.6 in a clear air from Graph (Found using WebPlotDigitizer)</t>
    </r>
  </si>
  <si>
    <t xml:space="preserve">float NH4curve [] = {1, 0.41, -0.4} ; </t>
  </si>
  <si>
    <t>float C6H6curve [] = {1, 0.18, -0.31};</t>
  </si>
  <si>
    <t>float NH4ppm = pow(10,( ((log(ratio2)-NH4curve[1])/NH4curve[2])+ NH4curve[0]));</t>
  </si>
  <si>
    <t>float COppm = pow(10,( ((log(ratio2)-COcurve[1])/COcurve[2]) + COcurve[0]));</t>
  </si>
  <si>
    <t xml:space="preserve">COcurve [] = { </t>
  </si>
  <si>
    <t xml:space="preserve"> } MQ5</t>
  </si>
  <si>
    <t>float C6H6ppm = pow(10,( ((log(ratio2)-C6H6curve[1])/C6H6curve[2])+ C6H6curve[0]));</t>
  </si>
  <si>
    <t xml:space="preserve">LPGcurve [] = { </t>
  </si>
  <si>
    <t xml:space="preserve"> } MQ2</t>
  </si>
  <si>
    <t xml:space="preserve">NH4curve [] = { </t>
  </si>
  <si>
    <t xml:space="preserve"> } MQ135</t>
  </si>
  <si>
    <t>Rs5 gas</t>
  </si>
  <si>
    <t>ratio</t>
  </si>
  <si>
    <t>ppm</t>
  </si>
  <si>
    <t>Rs2 gas</t>
  </si>
  <si>
    <t xml:space="preserve">MQ5 value: </t>
  </si>
  <si>
    <t xml:space="preserve">MQ2 value: </t>
  </si>
  <si>
    <t xml:space="preserve">MQ135 value: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</si>
</sst>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name val="Times New Roman"/>
    </font>
    <font>
      <sz val="10.0"/>
      <name val="Arial"/>
    </font>
    <font>
      <b/>
      <sz val="10.0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right style="hair">
        <color rgb="FF000000"/>
      </right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bottom" wrapText="0"/>
    </xf>
    <xf borderId="4" fillId="0" fontId="1" numFmtId="0" xfId="0" applyAlignment="1" applyBorder="1" applyFont="1">
      <alignment horizontal="left" shrinkToFit="0" vertical="bottom" wrapText="0"/>
    </xf>
    <xf borderId="4" fillId="0" fontId="1" numFmtId="0" xfId="0" applyAlignment="1" applyBorder="1" applyFont="1">
      <alignment horizontal="right" shrinkToFit="0" vertical="bottom" wrapText="0"/>
    </xf>
    <xf borderId="5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4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4" width="10.86"/>
    <col customWidth="1" min="5" max="5" width="13.57"/>
    <col customWidth="1" min="6" max="6" width="10.86"/>
    <col customWidth="1" min="7" max="7" width="12.57"/>
    <col customWidth="1" min="8" max="17" width="10.86"/>
    <col customWidth="1" min="18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2"/>
      <c r="I1" s="3"/>
    </row>
    <row r="2" ht="12.75" customHeight="1">
      <c r="A2" s="1"/>
      <c r="B2" s="1"/>
      <c r="C2" s="1"/>
      <c r="D2" s="1"/>
      <c r="E2" s="1"/>
      <c r="F2" s="1"/>
      <c r="G2" s="1"/>
      <c r="H2" s="2"/>
      <c r="I2" s="3"/>
    </row>
    <row r="3" ht="12.75" customHeight="1">
      <c r="A3" s="4"/>
      <c r="B3" s="4"/>
      <c r="C3" s="4"/>
      <c r="D3" s="4"/>
      <c r="E3" s="4"/>
      <c r="F3" s="4"/>
      <c r="G3" s="4"/>
      <c r="H3" s="5"/>
      <c r="I3" t="s">
        <v>0</v>
      </c>
      <c r="J3" s="3"/>
      <c r="K3" s="3"/>
    </row>
    <row r="4" ht="12.75" customHeight="1">
      <c r="A4" s="6" t="s">
        <v>1</v>
      </c>
      <c r="C4" s="1" t="s">
        <v>2</v>
      </c>
      <c r="D4" s="1"/>
      <c r="E4" s="1" t="s">
        <v>3</v>
      </c>
      <c r="F4" s="1"/>
      <c r="G4" s="1" t="s">
        <v>4</v>
      </c>
      <c r="H4" s="2"/>
      <c r="I4" s="1" t="s">
        <v>5</v>
      </c>
    </row>
    <row r="5" ht="12.75" customHeight="1">
      <c r="C5" s="7">
        <v>232.0</v>
      </c>
      <c r="D5" s="1"/>
      <c r="E5" s="7">
        <v>398.0</v>
      </c>
      <c r="F5" s="7"/>
      <c r="G5" s="7">
        <v>238.0</v>
      </c>
      <c r="H5" s="2"/>
      <c r="I5" s="1" t="s">
        <v>6</v>
      </c>
    </row>
    <row r="6" ht="12.75" customHeight="1">
      <c r="A6" s="8"/>
      <c r="B6" s="9"/>
      <c r="C6" s="8"/>
      <c r="D6" s="9"/>
      <c r="E6" s="8"/>
      <c r="F6" s="9"/>
      <c r="G6" s="8"/>
      <c r="H6" s="10"/>
      <c r="I6" s="1" t="s">
        <v>7</v>
      </c>
      <c r="J6" s="3"/>
      <c r="K6" s="3"/>
    </row>
    <row r="7" ht="12.75" customHeight="1">
      <c r="A7" s="1" t="s">
        <v>8</v>
      </c>
      <c r="B7" s="1"/>
      <c r="C7" s="1"/>
      <c r="D7" s="11"/>
      <c r="E7" s="1"/>
      <c r="F7" s="1"/>
      <c r="G7" s="1"/>
      <c r="H7" s="2"/>
      <c r="I7" s="1" t="s">
        <v>9</v>
      </c>
    </row>
    <row r="8" ht="12.75" customHeight="1">
      <c r="A8" s="6" t="s">
        <v>10</v>
      </c>
      <c r="C8" s="1" t="s">
        <v>2</v>
      </c>
      <c r="D8" s="1"/>
      <c r="E8" s="1" t="s">
        <v>3</v>
      </c>
      <c r="F8" s="1"/>
      <c r="G8" s="1" t="s">
        <v>4</v>
      </c>
      <c r="H8" s="2"/>
      <c r="I8" s="1" t="s">
        <v>11</v>
      </c>
    </row>
    <row r="9" ht="12.75" customHeight="1">
      <c r="C9" s="12">
        <f>(C5/1024)*5</f>
        <v>1.1328125</v>
      </c>
      <c r="D9" s="1" t="s">
        <v>12</v>
      </c>
      <c r="E9" s="12">
        <f>(E5/1024)*5</f>
        <v>1.943359375</v>
      </c>
      <c r="F9" s="1" t="s">
        <v>12</v>
      </c>
      <c r="G9" s="12">
        <f>(G5/1024)*5</f>
        <v>1.162109375</v>
      </c>
      <c r="H9" s="2" t="s">
        <v>12</v>
      </c>
      <c r="I9" s="1" t="s">
        <v>13</v>
      </c>
    </row>
    <row r="10" ht="12.75" customHeight="1">
      <c r="A10" s="13"/>
      <c r="B10" s="13"/>
      <c r="C10" s="13"/>
      <c r="D10" s="13"/>
      <c r="E10" s="13"/>
      <c r="F10" s="13"/>
      <c r="G10" s="13"/>
      <c r="H10" s="10"/>
      <c r="I10" s="1" t="s">
        <v>14</v>
      </c>
      <c r="J10" s="3"/>
      <c r="K10" s="3"/>
    </row>
    <row r="11" ht="12.75" customHeight="1">
      <c r="A11" s="1"/>
      <c r="B11" s="1"/>
      <c r="C11" s="1"/>
      <c r="D11" s="1"/>
      <c r="E11" s="1"/>
      <c r="F11" s="1"/>
      <c r="G11" s="1"/>
      <c r="H11" s="2"/>
      <c r="I11" s="1" t="s">
        <v>15</v>
      </c>
    </row>
    <row r="12" ht="12.75" customHeight="1">
      <c r="A12" s="1" t="s">
        <v>16</v>
      </c>
      <c r="B12" s="1"/>
      <c r="C12" s="1"/>
      <c r="D12" s="1"/>
      <c r="E12" s="1"/>
      <c r="F12" s="1"/>
      <c r="G12" s="1"/>
      <c r="H12" s="2"/>
      <c r="I12" s="1" t="s">
        <v>17</v>
      </c>
    </row>
    <row r="13" ht="12.75" customHeight="1">
      <c r="A13" t="s">
        <v>18</v>
      </c>
      <c r="B13" s="1"/>
      <c r="C13" s="1"/>
      <c r="D13" s="1"/>
      <c r="E13" s="1"/>
      <c r="F13" s="1"/>
      <c r="G13" s="1"/>
      <c r="H13" s="2"/>
      <c r="I13" s="3"/>
    </row>
    <row r="14" ht="12.75" customHeight="1">
      <c r="A14" s="11" t="s">
        <v>19</v>
      </c>
      <c r="B14" s="14">
        <f>(5-C9)/C9</f>
        <v>3.413793103</v>
      </c>
      <c r="C14" s="1"/>
      <c r="D14" s="1"/>
      <c r="E14" s="1"/>
      <c r="F14" s="1"/>
      <c r="G14" s="1"/>
      <c r="H14" s="2"/>
      <c r="I14" s="3"/>
    </row>
    <row r="15" ht="12.75" customHeight="1">
      <c r="A15" s="1"/>
      <c r="B15" s="1"/>
      <c r="C15" s="1"/>
      <c r="D15" s="1"/>
      <c r="E15" s="1"/>
      <c r="F15" s="1"/>
      <c r="G15" s="1"/>
      <c r="H15" s="2"/>
      <c r="I15" t="s">
        <v>20</v>
      </c>
    </row>
    <row r="16" ht="12.75" customHeight="1">
      <c r="A16" t="s">
        <v>21</v>
      </c>
      <c r="B16" s="1"/>
      <c r="C16" s="1"/>
      <c r="D16" s="1"/>
      <c r="E16" s="1"/>
      <c r="F16" s="1"/>
      <c r="G16" s="1"/>
      <c r="H16" s="2"/>
      <c r="I16" s="1" t="s">
        <v>22</v>
      </c>
    </row>
    <row r="17" ht="12.75" customHeight="1">
      <c r="A17" s="11" t="s">
        <v>19</v>
      </c>
      <c r="B17" s="14">
        <f>B14/8.12</f>
        <v>0.4204178699</v>
      </c>
      <c r="C17" s="1"/>
      <c r="D17" s="1"/>
      <c r="E17" s="1" t="s">
        <v>23</v>
      </c>
      <c r="F17" s="1"/>
      <c r="G17" s="1"/>
      <c r="H17" s="2"/>
      <c r="I17" s="1" t="s">
        <v>24</v>
      </c>
    </row>
    <row r="18" ht="12.75" customHeight="1">
      <c r="A18" s="13"/>
      <c r="B18" s="13"/>
      <c r="C18" s="13"/>
      <c r="D18" s="13"/>
      <c r="E18" s="13"/>
      <c r="F18" s="13"/>
      <c r="G18" s="13"/>
      <c r="H18" s="10"/>
      <c r="I18" s="1" t="s">
        <v>25</v>
      </c>
      <c r="J18" s="3"/>
      <c r="K18" s="3"/>
    </row>
    <row r="19" ht="12.75" customHeight="1">
      <c r="A19" s="1"/>
      <c r="B19" s="1"/>
      <c r="C19" s="1"/>
      <c r="D19" s="1"/>
      <c r="E19" s="1"/>
      <c r="F19" s="1"/>
      <c r="G19" s="1"/>
      <c r="H19" s="2"/>
      <c r="I19" s="1" t="s">
        <v>26</v>
      </c>
    </row>
    <row r="20" ht="12.75" customHeight="1">
      <c r="A20" s="1" t="s">
        <v>27</v>
      </c>
      <c r="B20" s="1"/>
      <c r="C20" s="1"/>
      <c r="D20" s="1"/>
      <c r="E20" s="1"/>
      <c r="F20" s="1"/>
      <c r="G20" s="1"/>
      <c r="H20" s="2"/>
      <c r="I20" s="1" t="s">
        <v>28</v>
      </c>
    </row>
    <row r="21" ht="12.75" customHeight="1">
      <c r="A21" t="s">
        <v>29</v>
      </c>
      <c r="B21" s="1"/>
      <c r="C21" s="1"/>
      <c r="D21" s="1"/>
      <c r="E21" s="1"/>
      <c r="F21" s="1"/>
      <c r="G21" s="1"/>
      <c r="H21" s="2"/>
      <c r="I21" s="1" t="s">
        <v>30</v>
      </c>
    </row>
    <row r="22" ht="12.75" customHeight="1">
      <c r="A22" s="11" t="s">
        <v>19</v>
      </c>
      <c r="B22" s="14">
        <f>(5-E9)/E9</f>
        <v>1.572864322</v>
      </c>
      <c r="C22" s="1"/>
      <c r="D22" s="1"/>
      <c r="E22" s="1"/>
      <c r="F22" s="1"/>
      <c r="G22" s="1"/>
      <c r="H22" s="2"/>
      <c r="I22" s="1" t="s">
        <v>31</v>
      </c>
    </row>
    <row r="23" ht="12.75" customHeight="1">
      <c r="A23" s="1"/>
      <c r="B23" s="1"/>
      <c r="C23" s="1"/>
      <c r="D23" s="1"/>
      <c r="E23" s="1"/>
      <c r="F23" s="1"/>
      <c r="G23" s="1"/>
      <c r="H23" s="2"/>
      <c r="I23" s="1" t="s">
        <v>32</v>
      </c>
    </row>
    <row r="24" ht="12.75" customHeight="1">
      <c r="A24" t="s">
        <v>33</v>
      </c>
      <c r="B24" s="1"/>
      <c r="C24" s="1"/>
      <c r="D24" s="1"/>
      <c r="E24" s="1"/>
      <c r="F24" s="1"/>
      <c r="G24" s="1"/>
      <c r="H24" s="2"/>
      <c r="I24" s="1" t="s">
        <v>34</v>
      </c>
    </row>
    <row r="25" ht="12.75" customHeight="1">
      <c r="A25" s="11" t="s">
        <v>19</v>
      </c>
      <c r="B25" s="14">
        <f>B22/11.98</f>
        <v>0.1312908449</v>
      </c>
      <c r="C25" s="1"/>
      <c r="D25" s="1"/>
      <c r="E25" s="1"/>
      <c r="F25" s="1"/>
      <c r="G25" s="1"/>
      <c r="H25" s="2"/>
      <c r="I25" s="3"/>
    </row>
    <row r="26" ht="12.75" customHeight="1">
      <c r="A26" s="13"/>
      <c r="B26" s="13"/>
      <c r="C26" s="13"/>
      <c r="D26" s="13"/>
      <c r="E26" s="13"/>
      <c r="F26" s="13"/>
      <c r="G26" s="13"/>
      <c r="H26" s="10"/>
      <c r="I26" s="3"/>
      <c r="J26" s="3"/>
      <c r="K26" s="3"/>
    </row>
    <row r="27" ht="12.75" customHeight="1">
      <c r="A27" s="1"/>
      <c r="B27" s="1"/>
      <c r="C27" s="1"/>
      <c r="D27" s="1"/>
      <c r="E27" s="1"/>
      <c r="F27" s="1"/>
      <c r="G27" s="1"/>
      <c r="H27" s="2"/>
      <c r="I27" t="s">
        <v>35</v>
      </c>
    </row>
    <row r="28" ht="12.75" customHeight="1">
      <c r="A28" s="1" t="s">
        <v>36</v>
      </c>
      <c r="B28" s="1"/>
      <c r="C28" s="1"/>
      <c r="D28" s="1"/>
      <c r="E28" s="1"/>
      <c r="F28" s="1"/>
      <c r="G28" s="1"/>
      <c r="H28" s="2"/>
      <c r="I28" s="1" t="s">
        <v>37</v>
      </c>
    </row>
    <row r="29" ht="12.75" customHeight="1">
      <c r="A29" t="s">
        <v>38</v>
      </c>
      <c r="B29" s="1"/>
      <c r="C29" s="1"/>
      <c r="D29" s="1"/>
      <c r="E29" s="1"/>
      <c r="F29" s="1"/>
      <c r="G29" s="1"/>
      <c r="H29" s="2"/>
      <c r="I29" s="1" t="s">
        <v>39</v>
      </c>
    </row>
    <row r="30" ht="12.75" customHeight="1">
      <c r="A30" s="11" t="s">
        <v>19</v>
      </c>
      <c r="B30" s="14">
        <f>(5-G9)/G9</f>
        <v>3.302521008</v>
      </c>
      <c r="C30" s="1"/>
      <c r="D30" s="1"/>
      <c r="E30" s="1"/>
      <c r="F30" s="1"/>
      <c r="G30" s="1"/>
      <c r="H30" s="2"/>
      <c r="I30" s="1" t="s">
        <v>40</v>
      </c>
    </row>
    <row r="31" ht="12.75" customHeight="1">
      <c r="A31" s="1"/>
      <c r="B31" s="1"/>
      <c r="C31" s="1"/>
      <c r="D31" s="1"/>
      <c r="E31" s="1"/>
      <c r="F31" s="1"/>
      <c r="G31" s="1"/>
      <c r="H31" s="2"/>
      <c r="I31" s="1" t="s">
        <v>41</v>
      </c>
    </row>
    <row r="32" ht="12.75" customHeight="1">
      <c r="A32" t="s">
        <v>42</v>
      </c>
      <c r="B32" s="1"/>
      <c r="C32" s="1"/>
      <c r="D32" s="1"/>
      <c r="E32" s="1"/>
      <c r="F32" s="1"/>
      <c r="G32" s="1"/>
      <c r="H32" s="2"/>
      <c r="I32" s="1" t="s">
        <v>43</v>
      </c>
    </row>
    <row r="33" ht="12.75" customHeight="1">
      <c r="A33" s="11" t="s">
        <v>19</v>
      </c>
      <c r="B33" s="14">
        <f>B30/3.6</f>
        <v>0.9173669468</v>
      </c>
      <c r="C33" s="1"/>
      <c r="D33" s="1"/>
      <c r="E33" s="1"/>
      <c r="F33" s="1"/>
      <c r="G33" s="1"/>
      <c r="H33" s="2"/>
      <c r="I33" s="1" t="s">
        <v>44</v>
      </c>
    </row>
    <row r="34" ht="12.75" customHeight="1">
      <c r="A34" s="13"/>
      <c r="B34" s="13"/>
      <c r="C34" s="13"/>
      <c r="D34" s="13"/>
      <c r="E34" s="13"/>
      <c r="F34" s="13"/>
      <c r="G34" s="13"/>
      <c r="H34" s="10"/>
      <c r="I34" s="1" t="s">
        <v>45</v>
      </c>
      <c r="J34" s="3"/>
      <c r="K34" s="3"/>
    </row>
    <row r="35" ht="12.75" customHeight="1">
      <c r="A35" s="1"/>
      <c r="B35" s="1"/>
      <c r="C35" s="1"/>
      <c r="D35" s="1"/>
      <c r="E35" s="1"/>
      <c r="F35" s="1"/>
      <c r="I35" s="1" t="s">
        <v>46</v>
      </c>
    </row>
    <row r="36" ht="12.75" customHeight="1">
      <c r="A36" s="12" t="s">
        <v>47</v>
      </c>
      <c r="B36">
        <v>2.3</v>
      </c>
      <c r="C36">
        <v>0.6</v>
      </c>
      <c r="D36">
        <v>-0.13</v>
      </c>
      <c r="E36" t="s">
        <v>48</v>
      </c>
      <c r="I36" s="1" t="s">
        <v>49</v>
      </c>
    </row>
    <row r="37" ht="12.75" customHeight="1">
      <c r="A37" s="12" t="s">
        <v>50</v>
      </c>
      <c r="B37">
        <v>2.3</v>
      </c>
      <c r="C37">
        <v>0.23</v>
      </c>
      <c r="D37">
        <v>-0.47</v>
      </c>
      <c r="E37" t="s">
        <v>51</v>
      </c>
    </row>
    <row r="38" ht="12.75" customHeight="1">
      <c r="A38" s="12" t="s">
        <v>52</v>
      </c>
      <c r="B38">
        <v>1.0</v>
      </c>
      <c r="C38">
        <v>0.41</v>
      </c>
      <c r="D38">
        <v>-0.4</v>
      </c>
      <c r="E38" t="s">
        <v>53</v>
      </c>
      <c r="I38" s="3"/>
    </row>
    <row r="39" ht="12.75" customHeight="1">
      <c r="C39" t="s">
        <v>54</v>
      </c>
      <c r="D39" t="s">
        <v>55</v>
      </c>
      <c r="E39" t="s">
        <v>56</v>
      </c>
      <c r="I39" t="s">
        <v>57</v>
      </c>
      <c r="J39" t="s">
        <v>55</v>
      </c>
      <c r="K39" t="s">
        <v>56</v>
      </c>
      <c r="O39" t="s">
        <v>57</v>
      </c>
      <c r="P39" t="s">
        <v>55</v>
      </c>
      <c r="Q39" t="s">
        <v>56</v>
      </c>
    </row>
    <row r="40" ht="12.75" customHeight="1">
      <c r="A40" s="15" t="s">
        <v>58</v>
      </c>
      <c r="B40">
        <v>252.0</v>
      </c>
      <c r="C40">
        <f t="shared" ref="C40:C101" si="1">(((5-(B40/1024)*5))/((B40/1024)*5))</f>
        <v>3.063492063</v>
      </c>
      <c r="D40">
        <f t="shared" ref="D40:D101" si="2">C40/$B$17</f>
        <v>7.2867789</v>
      </c>
      <c r="E40" s="15">
        <f t="shared" ref="E40:E101" si="3">POWER(10,(( (LOG(D40)-$C$36)/$D$36)+$B$36))</f>
        <v>1.907635718</v>
      </c>
      <c r="G40" s="15" t="s">
        <v>59</v>
      </c>
      <c r="H40">
        <v>431.0</v>
      </c>
      <c r="I40" s="15">
        <f t="shared" ref="I40:I101" si="4">(((5-(H40/1024)*5))/((H40/1024)*5))</f>
        <v>1.37587007</v>
      </c>
      <c r="J40">
        <f t="shared" ref="J40:J101" si="5">I40/$B$25</f>
        <v>10.47955835</v>
      </c>
      <c r="K40">
        <f t="shared" ref="K40:K101" si="6">POWER(10,(( (LOG(J40)-$C$37)/$D$37)+$B$37))</f>
        <v>4.153547594</v>
      </c>
      <c r="M40" s="15" t="s">
        <v>60</v>
      </c>
      <c r="N40">
        <v>402.0</v>
      </c>
      <c r="O40">
        <f t="shared" ref="O40:O101" si="7">(((5-(N40/1024)*5))/((N40/1024)*5))</f>
        <v>1.547263682</v>
      </c>
      <c r="P40" s="3">
        <f t="shared" ref="P40:P101" si="8">O40/$B$25</f>
        <v>11.78500819</v>
      </c>
      <c r="Q40">
        <f t="shared" ref="Q40:Q101" si="9">POWER(10,(( (LOG(P40)-$C$38)/$D$38)+$B$38))</f>
        <v>0.2221648147</v>
      </c>
    </row>
    <row r="41" ht="12.75" customHeight="1">
      <c r="A41" s="15" t="s">
        <v>58</v>
      </c>
      <c r="B41">
        <v>252.0</v>
      </c>
      <c r="C41">
        <f t="shared" si="1"/>
        <v>3.063492063</v>
      </c>
      <c r="D41">
        <f t="shared" si="2"/>
        <v>7.2867789</v>
      </c>
      <c r="E41" s="15">
        <f t="shared" si="3"/>
        <v>1.907635718</v>
      </c>
      <c r="G41" s="15" t="s">
        <v>59</v>
      </c>
      <c r="H41">
        <v>432.0</v>
      </c>
      <c r="I41" s="15">
        <f t="shared" si="4"/>
        <v>1.37037037</v>
      </c>
      <c r="J41">
        <f t="shared" si="5"/>
        <v>10.43766891</v>
      </c>
      <c r="K41">
        <f t="shared" si="6"/>
        <v>4.189094687</v>
      </c>
      <c r="M41" s="15" t="s">
        <v>60</v>
      </c>
      <c r="N41">
        <v>403.0</v>
      </c>
      <c r="O41">
        <f t="shared" si="7"/>
        <v>1.540942928</v>
      </c>
      <c r="P41" s="3">
        <f t="shared" si="8"/>
        <v>11.73686505</v>
      </c>
      <c r="Q41">
        <f t="shared" si="9"/>
        <v>0.2244500583</v>
      </c>
    </row>
    <row r="42" ht="12.75" customHeight="1">
      <c r="A42" s="15" t="s">
        <v>58</v>
      </c>
      <c r="B42">
        <v>254.0</v>
      </c>
      <c r="C42">
        <f t="shared" si="1"/>
        <v>3.031496063</v>
      </c>
      <c r="D42">
        <f t="shared" si="2"/>
        <v>7.210673666</v>
      </c>
      <c r="E42" s="15">
        <f t="shared" si="3"/>
        <v>2.06809485</v>
      </c>
      <c r="G42" s="15" t="s">
        <v>59</v>
      </c>
      <c r="H42">
        <v>432.0</v>
      </c>
      <c r="I42" s="15">
        <f t="shared" si="4"/>
        <v>1.37037037</v>
      </c>
      <c r="J42">
        <f t="shared" si="5"/>
        <v>10.43766891</v>
      </c>
      <c r="K42">
        <f t="shared" si="6"/>
        <v>4.189094687</v>
      </c>
      <c r="M42" s="15" t="s">
        <v>60</v>
      </c>
      <c r="N42">
        <v>403.0</v>
      </c>
      <c r="O42">
        <f t="shared" si="7"/>
        <v>1.540942928</v>
      </c>
      <c r="P42" s="3">
        <f t="shared" si="8"/>
        <v>11.73686505</v>
      </c>
      <c r="Q42">
        <f t="shared" si="9"/>
        <v>0.2244500583</v>
      </c>
    </row>
    <row r="43" ht="12.75" customHeight="1">
      <c r="A43" s="15" t="s">
        <v>58</v>
      </c>
      <c r="B43">
        <v>254.0</v>
      </c>
      <c r="C43">
        <f t="shared" si="1"/>
        <v>3.031496063</v>
      </c>
      <c r="D43">
        <f t="shared" si="2"/>
        <v>7.210673666</v>
      </c>
      <c r="E43" s="15">
        <f t="shared" si="3"/>
        <v>2.06809485</v>
      </c>
      <c r="G43" s="15" t="s">
        <v>59</v>
      </c>
      <c r="H43">
        <v>433.0</v>
      </c>
      <c r="I43" s="15">
        <f t="shared" si="4"/>
        <v>1.364896074</v>
      </c>
      <c r="J43">
        <f t="shared" si="5"/>
        <v>10.39597297</v>
      </c>
      <c r="K43">
        <f t="shared" si="6"/>
        <v>4.224923484</v>
      </c>
      <c r="M43" s="15" t="s">
        <v>60</v>
      </c>
      <c r="N43">
        <v>404.0</v>
      </c>
      <c r="O43">
        <f t="shared" si="7"/>
        <v>1.534653465</v>
      </c>
      <c r="P43" s="3">
        <f t="shared" si="8"/>
        <v>11.68896024</v>
      </c>
      <c r="Q43">
        <f t="shared" si="9"/>
        <v>0.2267567881</v>
      </c>
    </row>
    <row r="44" ht="12.75" customHeight="1">
      <c r="A44" s="15" t="s">
        <v>58</v>
      </c>
      <c r="B44">
        <v>254.0</v>
      </c>
      <c r="C44">
        <f t="shared" si="1"/>
        <v>3.031496063</v>
      </c>
      <c r="D44">
        <f t="shared" si="2"/>
        <v>7.210673666</v>
      </c>
      <c r="E44" s="15">
        <f t="shared" si="3"/>
        <v>2.06809485</v>
      </c>
      <c r="G44" s="15" t="s">
        <v>59</v>
      </c>
      <c r="H44">
        <v>433.0</v>
      </c>
      <c r="I44" s="15">
        <f t="shared" si="4"/>
        <v>1.364896074</v>
      </c>
      <c r="J44">
        <f t="shared" si="5"/>
        <v>10.39597297</v>
      </c>
      <c r="K44">
        <f t="shared" si="6"/>
        <v>4.224923484</v>
      </c>
      <c r="M44" s="15" t="s">
        <v>60</v>
      </c>
      <c r="N44">
        <v>404.0</v>
      </c>
      <c r="O44">
        <f t="shared" si="7"/>
        <v>1.534653465</v>
      </c>
      <c r="P44" s="3">
        <f t="shared" si="8"/>
        <v>11.68896024</v>
      </c>
      <c r="Q44">
        <f t="shared" si="9"/>
        <v>0.2267567881</v>
      </c>
    </row>
    <row r="45" ht="12.75" customHeight="1">
      <c r="A45" s="15" t="s">
        <v>58</v>
      </c>
      <c r="B45">
        <v>254.0</v>
      </c>
      <c r="C45">
        <f t="shared" si="1"/>
        <v>3.031496063</v>
      </c>
      <c r="D45">
        <f t="shared" si="2"/>
        <v>7.210673666</v>
      </c>
      <c r="E45" s="15">
        <f t="shared" si="3"/>
        <v>2.06809485</v>
      </c>
      <c r="G45" s="15" t="s">
        <v>59</v>
      </c>
      <c r="H45">
        <v>433.0</v>
      </c>
      <c r="I45" s="15">
        <f t="shared" si="4"/>
        <v>1.364896074</v>
      </c>
      <c r="J45">
        <f t="shared" si="5"/>
        <v>10.39597297</v>
      </c>
      <c r="K45">
        <f t="shared" si="6"/>
        <v>4.224923484</v>
      </c>
      <c r="M45" s="15" t="s">
        <v>60</v>
      </c>
      <c r="N45">
        <v>404.0</v>
      </c>
      <c r="O45">
        <f t="shared" si="7"/>
        <v>1.534653465</v>
      </c>
      <c r="P45" s="3">
        <f t="shared" si="8"/>
        <v>11.68896024</v>
      </c>
      <c r="Q45">
        <f t="shared" si="9"/>
        <v>0.2267567881</v>
      </c>
    </row>
    <row r="46" ht="12.75" customHeight="1">
      <c r="A46" s="15" t="s">
        <v>58</v>
      </c>
      <c r="B46">
        <v>254.0</v>
      </c>
      <c r="C46">
        <f t="shared" si="1"/>
        <v>3.031496063</v>
      </c>
      <c r="D46">
        <f t="shared" si="2"/>
        <v>7.210673666</v>
      </c>
      <c r="E46" s="15">
        <f t="shared" si="3"/>
        <v>2.06809485</v>
      </c>
      <c r="G46" s="15" t="s">
        <v>59</v>
      </c>
      <c r="H46">
        <v>432.0</v>
      </c>
      <c r="I46" s="15">
        <f t="shared" si="4"/>
        <v>1.37037037</v>
      </c>
      <c r="J46">
        <f t="shared" si="5"/>
        <v>10.43766891</v>
      </c>
      <c r="K46">
        <f t="shared" si="6"/>
        <v>4.189094687</v>
      </c>
      <c r="M46" s="15" t="s">
        <v>60</v>
      </c>
      <c r="N46">
        <v>404.0</v>
      </c>
      <c r="O46">
        <f t="shared" si="7"/>
        <v>1.534653465</v>
      </c>
      <c r="P46" s="3">
        <f t="shared" si="8"/>
        <v>11.68896024</v>
      </c>
      <c r="Q46">
        <f t="shared" si="9"/>
        <v>0.2267567881</v>
      </c>
    </row>
    <row r="47" ht="12.75" customHeight="1">
      <c r="A47" s="15" t="s">
        <v>58</v>
      </c>
      <c r="B47">
        <v>254.0</v>
      </c>
      <c r="C47">
        <f t="shared" si="1"/>
        <v>3.031496063</v>
      </c>
      <c r="D47">
        <f t="shared" si="2"/>
        <v>7.210673666</v>
      </c>
      <c r="E47" s="15">
        <f t="shared" si="3"/>
        <v>2.06809485</v>
      </c>
      <c r="G47" s="15" t="s">
        <v>59</v>
      </c>
      <c r="H47">
        <v>433.0</v>
      </c>
      <c r="I47" s="15">
        <f t="shared" si="4"/>
        <v>1.364896074</v>
      </c>
      <c r="J47">
        <f t="shared" si="5"/>
        <v>10.39597297</v>
      </c>
      <c r="K47">
        <f t="shared" si="6"/>
        <v>4.224923484</v>
      </c>
      <c r="M47" s="15" t="s">
        <v>60</v>
      </c>
      <c r="N47">
        <v>404.0</v>
      </c>
      <c r="O47">
        <f t="shared" si="7"/>
        <v>1.534653465</v>
      </c>
      <c r="P47" s="3">
        <f t="shared" si="8"/>
        <v>11.68896024</v>
      </c>
      <c r="Q47">
        <f t="shared" si="9"/>
        <v>0.2267567881</v>
      </c>
    </row>
    <row r="48" ht="12.75" customHeight="1">
      <c r="A48" s="15" t="s">
        <v>58</v>
      </c>
      <c r="B48">
        <v>254.0</v>
      </c>
      <c r="C48">
        <f t="shared" si="1"/>
        <v>3.031496063</v>
      </c>
      <c r="D48">
        <f t="shared" si="2"/>
        <v>7.210673666</v>
      </c>
      <c r="E48" s="15">
        <f t="shared" si="3"/>
        <v>2.06809485</v>
      </c>
      <c r="G48" s="15" t="s">
        <v>59</v>
      </c>
      <c r="H48">
        <v>432.0</v>
      </c>
      <c r="I48" s="15">
        <f t="shared" si="4"/>
        <v>1.37037037</v>
      </c>
      <c r="J48">
        <f t="shared" si="5"/>
        <v>10.43766891</v>
      </c>
      <c r="K48">
        <f t="shared" si="6"/>
        <v>4.189094687</v>
      </c>
      <c r="M48" s="15" t="s">
        <v>60</v>
      </c>
      <c r="N48">
        <v>405.0</v>
      </c>
      <c r="O48">
        <f t="shared" si="7"/>
        <v>1.528395062</v>
      </c>
      <c r="P48" s="3">
        <f t="shared" si="8"/>
        <v>11.641292</v>
      </c>
      <c r="Q48">
        <f t="shared" si="9"/>
        <v>0.2290852056</v>
      </c>
    </row>
    <row r="49" ht="12.75" customHeight="1">
      <c r="A49" s="15" t="s">
        <v>58</v>
      </c>
      <c r="B49">
        <v>254.0</v>
      </c>
      <c r="C49">
        <f t="shared" si="1"/>
        <v>3.031496063</v>
      </c>
      <c r="D49">
        <f t="shared" si="2"/>
        <v>7.210673666</v>
      </c>
      <c r="E49" s="15">
        <f t="shared" si="3"/>
        <v>2.06809485</v>
      </c>
      <c r="G49" s="15" t="s">
        <v>59</v>
      </c>
      <c r="H49">
        <v>432.0</v>
      </c>
      <c r="I49" s="15">
        <f t="shared" si="4"/>
        <v>1.37037037</v>
      </c>
      <c r="J49">
        <f t="shared" si="5"/>
        <v>10.43766891</v>
      </c>
      <c r="K49">
        <f t="shared" si="6"/>
        <v>4.189094687</v>
      </c>
      <c r="M49" s="15" t="s">
        <v>60</v>
      </c>
      <c r="N49">
        <v>405.0</v>
      </c>
      <c r="O49">
        <f t="shared" si="7"/>
        <v>1.528395062</v>
      </c>
      <c r="P49" s="3">
        <f t="shared" si="8"/>
        <v>11.641292</v>
      </c>
      <c r="Q49">
        <f t="shared" si="9"/>
        <v>0.2290852056</v>
      </c>
    </row>
    <row r="50" ht="12.75" customHeight="1">
      <c r="A50" s="15" t="s">
        <v>58</v>
      </c>
      <c r="B50">
        <v>255.0</v>
      </c>
      <c r="C50">
        <f t="shared" si="1"/>
        <v>3.015686275</v>
      </c>
      <c r="D50">
        <f t="shared" si="2"/>
        <v>7.173068726</v>
      </c>
      <c r="E50" s="15">
        <f t="shared" si="3"/>
        <v>2.152972704</v>
      </c>
      <c r="G50" s="15" t="s">
        <v>59</v>
      </c>
      <c r="H50">
        <v>432.0</v>
      </c>
      <c r="I50" s="15">
        <f t="shared" si="4"/>
        <v>1.37037037</v>
      </c>
      <c r="J50">
        <f t="shared" si="5"/>
        <v>10.43766891</v>
      </c>
      <c r="K50">
        <f t="shared" si="6"/>
        <v>4.189094687</v>
      </c>
      <c r="M50" s="15" t="s">
        <v>60</v>
      </c>
      <c r="N50">
        <v>405.0</v>
      </c>
      <c r="O50">
        <f t="shared" si="7"/>
        <v>1.528395062</v>
      </c>
      <c r="P50" s="3">
        <f t="shared" si="8"/>
        <v>11.641292</v>
      </c>
      <c r="Q50">
        <f t="shared" si="9"/>
        <v>0.2290852056</v>
      </c>
    </row>
    <row r="51" ht="12.75" customHeight="1">
      <c r="A51" s="15" t="s">
        <v>58</v>
      </c>
      <c r="B51">
        <v>255.0</v>
      </c>
      <c r="C51">
        <f t="shared" si="1"/>
        <v>3.015686275</v>
      </c>
      <c r="D51">
        <f t="shared" si="2"/>
        <v>7.173068726</v>
      </c>
      <c r="E51" s="15">
        <f t="shared" si="3"/>
        <v>2.152972704</v>
      </c>
      <c r="G51" s="15" t="s">
        <v>59</v>
      </c>
      <c r="H51">
        <v>432.0</v>
      </c>
      <c r="I51" s="15">
        <f t="shared" si="4"/>
        <v>1.37037037</v>
      </c>
      <c r="J51">
        <f t="shared" si="5"/>
        <v>10.43766891</v>
      </c>
      <c r="K51">
        <f t="shared" si="6"/>
        <v>4.189094687</v>
      </c>
      <c r="M51" s="15" t="s">
        <v>60</v>
      </c>
      <c r="N51">
        <v>405.0</v>
      </c>
      <c r="O51">
        <f t="shared" si="7"/>
        <v>1.528395062</v>
      </c>
      <c r="P51" s="3">
        <f t="shared" si="8"/>
        <v>11.641292</v>
      </c>
      <c r="Q51">
        <f t="shared" si="9"/>
        <v>0.2290852056</v>
      </c>
    </row>
    <row r="52" ht="12.75" customHeight="1">
      <c r="A52" s="15" t="s">
        <v>58</v>
      </c>
      <c r="B52">
        <v>255.0</v>
      </c>
      <c r="C52">
        <f t="shared" si="1"/>
        <v>3.015686275</v>
      </c>
      <c r="D52">
        <f t="shared" si="2"/>
        <v>7.173068726</v>
      </c>
      <c r="E52" s="15">
        <f t="shared" si="3"/>
        <v>2.152972704</v>
      </c>
      <c r="G52" s="15" t="s">
        <v>59</v>
      </c>
      <c r="H52">
        <v>433.0</v>
      </c>
      <c r="I52" s="15">
        <f t="shared" si="4"/>
        <v>1.364896074</v>
      </c>
      <c r="J52">
        <f t="shared" si="5"/>
        <v>10.39597297</v>
      </c>
      <c r="K52">
        <f t="shared" si="6"/>
        <v>4.224923484</v>
      </c>
      <c r="M52" s="15" t="s">
        <v>60</v>
      </c>
      <c r="N52">
        <v>405.0</v>
      </c>
      <c r="O52">
        <f t="shared" si="7"/>
        <v>1.528395062</v>
      </c>
      <c r="P52" s="3">
        <f t="shared" si="8"/>
        <v>11.641292</v>
      </c>
      <c r="Q52">
        <f t="shared" si="9"/>
        <v>0.2290852056</v>
      </c>
    </row>
    <row r="53" ht="12.75" customHeight="1">
      <c r="A53" s="15" t="s">
        <v>58</v>
      </c>
      <c r="B53">
        <v>255.0</v>
      </c>
      <c r="C53">
        <f t="shared" si="1"/>
        <v>3.015686275</v>
      </c>
      <c r="D53">
        <f t="shared" si="2"/>
        <v>7.173068726</v>
      </c>
      <c r="E53" s="15">
        <f t="shared" si="3"/>
        <v>2.152972704</v>
      </c>
      <c r="G53" s="15" t="s">
        <v>59</v>
      </c>
      <c r="H53">
        <v>431.0</v>
      </c>
      <c r="I53" s="15">
        <f t="shared" si="4"/>
        <v>1.37587007</v>
      </c>
      <c r="J53">
        <f t="shared" si="5"/>
        <v>10.47955835</v>
      </c>
      <c r="K53">
        <f t="shared" si="6"/>
        <v>4.153547594</v>
      </c>
      <c r="M53" s="15" t="s">
        <v>60</v>
      </c>
      <c r="N53">
        <v>405.0</v>
      </c>
      <c r="O53">
        <f t="shared" si="7"/>
        <v>1.528395062</v>
      </c>
      <c r="P53" s="3">
        <f t="shared" si="8"/>
        <v>11.641292</v>
      </c>
      <c r="Q53">
        <f t="shared" si="9"/>
        <v>0.2290852056</v>
      </c>
    </row>
    <row r="54" ht="12.75" customHeight="1">
      <c r="A54" s="15" t="s">
        <v>58</v>
      </c>
      <c r="B54">
        <v>255.0</v>
      </c>
      <c r="C54">
        <f t="shared" si="1"/>
        <v>3.015686275</v>
      </c>
      <c r="D54">
        <f t="shared" si="2"/>
        <v>7.173068726</v>
      </c>
      <c r="E54" s="15">
        <f t="shared" si="3"/>
        <v>2.152972704</v>
      </c>
      <c r="G54" s="15" t="s">
        <v>59</v>
      </c>
      <c r="H54">
        <v>433.0</v>
      </c>
      <c r="I54" s="15">
        <f t="shared" si="4"/>
        <v>1.364896074</v>
      </c>
      <c r="J54">
        <f t="shared" si="5"/>
        <v>10.39597297</v>
      </c>
      <c r="K54">
        <f t="shared" si="6"/>
        <v>4.224923484</v>
      </c>
      <c r="M54" s="15" t="s">
        <v>60</v>
      </c>
      <c r="N54">
        <v>406.0</v>
      </c>
      <c r="O54">
        <f t="shared" si="7"/>
        <v>1.522167488</v>
      </c>
      <c r="P54" s="3">
        <f t="shared" si="8"/>
        <v>11.59385858</v>
      </c>
      <c r="Q54">
        <f t="shared" si="9"/>
        <v>0.2314355147</v>
      </c>
    </row>
    <row r="55" ht="12.75" customHeight="1">
      <c r="A55" s="15" t="s">
        <v>58</v>
      </c>
      <c r="B55">
        <v>255.0</v>
      </c>
      <c r="C55">
        <f t="shared" si="1"/>
        <v>3.015686275</v>
      </c>
      <c r="D55">
        <f t="shared" si="2"/>
        <v>7.173068726</v>
      </c>
      <c r="E55" s="15">
        <f t="shared" si="3"/>
        <v>2.152972704</v>
      </c>
      <c r="G55" s="15" t="s">
        <v>59</v>
      </c>
      <c r="H55">
        <v>432.0</v>
      </c>
      <c r="I55" s="15">
        <f t="shared" si="4"/>
        <v>1.37037037</v>
      </c>
      <c r="J55">
        <f t="shared" si="5"/>
        <v>10.43766891</v>
      </c>
      <c r="K55">
        <f t="shared" si="6"/>
        <v>4.189094687</v>
      </c>
      <c r="M55" s="15" t="s">
        <v>60</v>
      </c>
      <c r="N55">
        <v>406.0</v>
      </c>
      <c r="O55">
        <f t="shared" si="7"/>
        <v>1.522167488</v>
      </c>
      <c r="P55" s="3">
        <f t="shared" si="8"/>
        <v>11.59385858</v>
      </c>
      <c r="Q55">
        <f t="shared" si="9"/>
        <v>0.2314355147</v>
      </c>
    </row>
    <row r="56" ht="12.75" customHeight="1">
      <c r="A56" s="15" t="s">
        <v>58</v>
      </c>
      <c r="B56">
        <v>255.0</v>
      </c>
      <c r="C56">
        <f t="shared" si="1"/>
        <v>3.015686275</v>
      </c>
      <c r="D56">
        <f t="shared" si="2"/>
        <v>7.173068726</v>
      </c>
      <c r="E56" s="15">
        <f t="shared" si="3"/>
        <v>2.152972704</v>
      </c>
      <c r="G56" s="15" t="s">
        <v>59</v>
      </c>
      <c r="H56">
        <v>432.0</v>
      </c>
      <c r="I56" s="15">
        <f t="shared" si="4"/>
        <v>1.37037037</v>
      </c>
      <c r="J56">
        <f t="shared" si="5"/>
        <v>10.43766891</v>
      </c>
      <c r="K56">
        <f t="shared" si="6"/>
        <v>4.189094687</v>
      </c>
      <c r="M56" s="15" t="s">
        <v>60</v>
      </c>
      <c r="N56">
        <v>406.0</v>
      </c>
      <c r="O56">
        <f t="shared" si="7"/>
        <v>1.522167488</v>
      </c>
      <c r="P56" s="3">
        <f t="shared" si="8"/>
        <v>11.59385858</v>
      </c>
      <c r="Q56">
        <f t="shared" si="9"/>
        <v>0.2314355147</v>
      </c>
    </row>
    <row r="57" ht="12.75" customHeight="1">
      <c r="A57" s="15" t="s">
        <v>58</v>
      </c>
      <c r="B57">
        <v>255.0</v>
      </c>
      <c r="C57">
        <f t="shared" si="1"/>
        <v>3.015686275</v>
      </c>
      <c r="D57">
        <f t="shared" si="2"/>
        <v>7.173068726</v>
      </c>
      <c r="E57" s="15">
        <f t="shared" si="3"/>
        <v>2.152972704</v>
      </c>
      <c r="G57" s="15" t="s">
        <v>59</v>
      </c>
      <c r="H57">
        <v>432.0</v>
      </c>
      <c r="I57" s="15">
        <f t="shared" si="4"/>
        <v>1.37037037</v>
      </c>
      <c r="J57">
        <f t="shared" si="5"/>
        <v>10.43766891</v>
      </c>
      <c r="K57">
        <f t="shared" si="6"/>
        <v>4.189094687</v>
      </c>
      <c r="M57" s="15" t="s">
        <v>60</v>
      </c>
      <c r="N57">
        <v>406.0</v>
      </c>
      <c r="O57">
        <f t="shared" si="7"/>
        <v>1.522167488</v>
      </c>
      <c r="P57" s="3">
        <f t="shared" si="8"/>
        <v>11.59385858</v>
      </c>
      <c r="Q57">
        <f t="shared" si="9"/>
        <v>0.2314355147</v>
      </c>
    </row>
    <row r="58" ht="12.75" customHeight="1">
      <c r="A58" s="15" t="s">
        <v>58</v>
      </c>
      <c r="B58">
        <v>255.0</v>
      </c>
      <c r="C58">
        <f t="shared" si="1"/>
        <v>3.015686275</v>
      </c>
      <c r="D58">
        <f t="shared" si="2"/>
        <v>7.173068726</v>
      </c>
      <c r="E58" s="15">
        <f t="shared" si="3"/>
        <v>2.152972704</v>
      </c>
      <c r="G58" s="15" t="s">
        <v>59</v>
      </c>
      <c r="H58">
        <v>433.0</v>
      </c>
      <c r="I58" s="15">
        <f t="shared" si="4"/>
        <v>1.364896074</v>
      </c>
      <c r="J58">
        <f t="shared" si="5"/>
        <v>10.39597297</v>
      </c>
      <c r="K58">
        <f t="shared" si="6"/>
        <v>4.224923484</v>
      </c>
      <c r="M58" s="15" t="s">
        <v>60</v>
      </c>
      <c r="N58">
        <v>406.0</v>
      </c>
      <c r="O58">
        <f t="shared" si="7"/>
        <v>1.522167488</v>
      </c>
      <c r="P58" s="3">
        <f t="shared" si="8"/>
        <v>11.59385858</v>
      </c>
      <c r="Q58">
        <f t="shared" si="9"/>
        <v>0.2314355147</v>
      </c>
    </row>
    <row r="59" ht="12.75" customHeight="1">
      <c r="A59" s="15" t="s">
        <v>58</v>
      </c>
      <c r="B59">
        <v>256.0</v>
      </c>
      <c r="C59">
        <f t="shared" si="1"/>
        <v>3</v>
      </c>
      <c r="D59">
        <f t="shared" si="2"/>
        <v>7.135757576</v>
      </c>
      <c r="E59" s="15">
        <f t="shared" si="3"/>
        <v>2.241098099</v>
      </c>
      <c r="G59" s="15" t="s">
        <v>59</v>
      </c>
      <c r="H59">
        <v>432.0</v>
      </c>
      <c r="I59" s="15">
        <f t="shared" si="4"/>
        <v>1.37037037</v>
      </c>
      <c r="J59">
        <f t="shared" si="5"/>
        <v>10.43766891</v>
      </c>
      <c r="K59">
        <f t="shared" si="6"/>
        <v>4.189094687</v>
      </c>
      <c r="M59" s="15" t="s">
        <v>60</v>
      </c>
      <c r="N59">
        <v>406.0</v>
      </c>
      <c r="O59">
        <f t="shared" si="7"/>
        <v>1.522167488</v>
      </c>
      <c r="P59" s="3">
        <f t="shared" si="8"/>
        <v>11.59385858</v>
      </c>
      <c r="Q59">
        <f t="shared" si="9"/>
        <v>0.2314355147</v>
      </c>
    </row>
    <row r="60" ht="12.75" customHeight="1">
      <c r="A60" s="15" t="s">
        <v>58</v>
      </c>
      <c r="B60">
        <v>256.0</v>
      </c>
      <c r="C60">
        <f t="shared" si="1"/>
        <v>3</v>
      </c>
      <c r="D60">
        <f t="shared" si="2"/>
        <v>7.135757576</v>
      </c>
      <c r="E60" s="15">
        <f t="shared" si="3"/>
        <v>2.241098099</v>
      </c>
      <c r="G60" s="15" t="s">
        <v>59</v>
      </c>
      <c r="H60">
        <v>433.0</v>
      </c>
      <c r="I60" s="15">
        <f t="shared" si="4"/>
        <v>1.364896074</v>
      </c>
      <c r="J60">
        <f t="shared" si="5"/>
        <v>10.39597297</v>
      </c>
      <c r="K60">
        <f t="shared" si="6"/>
        <v>4.224923484</v>
      </c>
      <c r="M60" s="15" t="s">
        <v>60</v>
      </c>
      <c r="N60">
        <v>407.0</v>
      </c>
      <c r="O60">
        <f t="shared" si="7"/>
        <v>1.515970516</v>
      </c>
      <c r="P60" s="3">
        <f t="shared" si="8"/>
        <v>11.54665824</v>
      </c>
      <c r="Q60">
        <f t="shared" si="9"/>
        <v>0.2338079213</v>
      </c>
    </row>
    <row r="61" ht="12.75" customHeight="1">
      <c r="A61" s="15" t="s">
        <v>58</v>
      </c>
      <c r="B61">
        <v>256.0</v>
      </c>
      <c r="C61">
        <f t="shared" si="1"/>
        <v>3</v>
      </c>
      <c r="D61">
        <f t="shared" si="2"/>
        <v>7.135757576</v>
      </c>
      <c r="E61" s="15">
        <f t="shared" si="3"/>
        <v>2.241098099</v>
      </c>
      <c r="G61" s="15" t="s">
        <v>59</v>
      </c>
      <c r="H61">
        <v>433.0</v>
      </c>
      <c r="I61" s="15">
        <f t="shared" si="4"/>
        <v>1.364896074</v>
      </c>
      <c r="J61">
        <f t="shared" si="5"/>
        <v>10.39597297</v>
      </c>
      <c r="K61">
        <f t="shared" si="6"/>
        <v>4.224923484</v>
      </c>
      <c r="M61" s="15" t="s">
        <v>60</v>
      </c>
      <c r="N61">
        <v>406.0</v>
      </c>
      <c r="O61">
        <f t="shared" si="7"/>
        <v>1.522167488</v>
      </c>
      <c r="P61" s="3">
        <f t="shared" si="8"/>
        <v>11.59385858</v>
      </c>
      <c r="Q61">
        <f t="shared" si="9"/>
        <v>0.2314355147</v>
      </c>
    </row>
    <row r="62" ht="12.75" customHeight="1">
      <c r="A62" s="15" t="s">
        <v>58</v>
      </c>
      <c r="B62">
        <v>255.0</v>
      </c>
      <c r="C62">
        <f t="shared" si="1"/>
        <v>3.015686275</v>
      </c>
      <c r="D62">
        <f t="shared" si="2"/>
        <v>7.173068726</v>
      </c>
      <c r="E62" s="15">
        <f t="shared" si="3"/>
        <v>2.152972704</v>
      </c>
      <c r="G62" s="15" t="s">
        <v>59</v>
      </c>
      <c r="H62">
        <v>432.0</v>
      </c>
      <c r="I62" s="15">
        <f t="shared" si="4"/>
        <v>1.37037037</v>
      </c>
      <c r="J62">
        <f t="shared" si="5"/>
        <v>10.43766891</v>
      </c>
      <c r="K62">
        <f t="shared" si="6"/>
        <v>4.189094687</v>
      </c>
      <c r="M62" s="15" t="s">
        <v>60</v>
      </c>
      <c r="N62">
        <v>406.0</v>
      </c>
      <c r="O62">
        <f t="shared" si="7"/>
        <v>1.522167488</v>
      </c>
      <c r="P62" s="3">
        <f t="shared" si="8"/>
        <v>11.59385858</v>
      </c>
      <c r="Q62">
        <f t="shared" si="9"/>
        <v>0.2314355147</v>
      </c>
    </row>
    <row r="63" ht="12.75" customHeight="1">
      <c r="A63" s="15" t="s">
        <v>58</v>
      </c>
      <c r="B63">
        <v>256.0</v>
      </c>
      <c r="C63">
        <f t="shared" si="1"/>
        <v>3</v>
      </c>
      <c r="D63">
        <f t="shared" si="2"/>
        <v>7.135757576</v>
      </c>
      <c r="E63" s="15">
        <f t="shared" si="3"/>
        <v>2.241098099</v>
      </c>
      <c r="G63" s="15" t="s">
        <v>59</v>
      </c>
      <c r="H63">
        <v>433.0</v>
      </c>
      <c r="I63" s="15">
        <f t="shared" si="4"/>
        <v>1.364896074</v>
      </c>
      <c r="J63">
        <f t="shared" si="5"/>
        <v>10.39597297</v>
      </c>
      <c r="K63">
        <f t="shared" si="6"/>
        <v>4.224923484</v>
      </c>
      <c r="M63" s="15" t="s">
        <v>60</v>
      </c>
      <c r="N63">
        <v>406.0</v>
      </c>
      <c r="O63">
        <f t="shared" si="7"/>
        <v>1.522167488</v>
      </c>
      <c r="P63" s="3">
        <f t="shared" si="8"/>
        <v>11.59385858</v>
      </c>
      <c r="Q63">
        <f t="shared" si="9"/>
        <v>0.2314355147</v>
      </c>
    </row>
    <row r="64" ht="12.75" customHeight="1">
      <c r="A64" s="15" t="s">
        <v>58</v>
      </c>
      <c r="B64">
        <v>256.0</v>
      </c>
      <c r="C64">
        <f t="shared" si="1"/>
        <v>3</v>
      </c>
      <c r="D64">
        <f t="shared" si="2"/>
        <v>7.135757576</v>
      </c>
      <c r="E64" s="15">
        <f t="shared" si="3"/>
        <v>2.241098099</v>
      </c>
      <c r="G64" s="15" t="s">
        <v>59</v>
      </c>
      <c r="H64">
        <v>434.0</v>
      </c>
      <c r="I64" s="15">
        <f t="shared" si="4"/>
        <v>1.359447005</v>
      </c>
      <c r="J64">
        <f t="shared" si="5"/>
        <v>10.35446916</v>
      </c>
      <c r="K64">
        <f t="shared" si="6"/>
        <v>4.26103632</v>
      </c>
      <c r="M64" s="15" t="s">
        <v>60</v>
      </c>
      <c r="N64">
        <v>407.0</v>
      </c>
      <c r="O64">
        <f t="shared" si="7"/>
        <v>1.515970516</v>
      </c>
      <c r="P64" s="3">
        <f t="shared" si="8"/>
        <v>11.54665824</v>
      </c>
      <c r="Q64">
        <f t="shared" si="9"/>
        <v>0.2338079213</v>
      </c>
    </row>
    <row r="65" ht="12.75" customHeight="1">
      <c r="A65" s="15" t="s">
        <v>58</v>
      </c>
      <c r="B65">
        <v>256.0</v>
      </c>
      <c r="C65">
        <f t="shared" si="1"/>
        <v>3</v>
      </c>
      <c r="D65">
        <f t="shared" si="2"/>
        <v>7.135757576</v>
      </c>
      <c r="E65" s="15">
        <f t="shared" si="3"/>
        <v>2.241098099</v>
      </c>
      <c r="G65" s="15" t="s">
        <v>59</v>
      </c>
      <c r="H65">
        <v>434.0</v>
      </c>
      <c r="I65" s="15">
        <f t="shared" si="4"/>
        <v>1.359447005</v>
      </c>
      <c r="J65">
        <f t="shared" si="5"/>
        <v>10.35446916</v>
      </c>
      <c r="K65">
        <f t="shared" si="6"/>
        <v>4.26103632</v>
      </c>
      <c r="M65" s="15" t="s">
        <v>60</v>
      </c>
      <c r="N65">
        <v>407.0</v>
      </c>
      <c r="O65">
        <f t="shared" si="7"/>
        <v>1.515970516</v>
      </c>
      <c r="P65" s="3">
        <f t="shared" si="8"/>
        <v>11.54665824</v>
      </c>
      <c r="Q65">
        <f t="shared" si="9"/>
        <v>0.2338079213</v>
      </c>
    </row>
    <row r="66" ht="12.75" customHeight="1">
      <c r="A66" s="15" t="s">
        <v>58</v>
      </c>
      <c r="B66">
        <v>256.0</v>
      </c>
      <c r="C66">
        <f t="shared" si="1"/>
        <v>3</v>
      </c>
      <c r="D66">
        <f t="shared" si="2"/>
        <v>7.135757576</v>
      </c>
      <c r="E66" s="15">
        <f t="shared" si="3"/>
        <v>2.241098099</v>
      </c>
      <c r="G66" s="15" t="s">
        <v>59</v>
      </c>
      <c r="H66">
        <v>432.0</v>
      </c>
      <c r="I66" s="15">
        <f t="shared" si="4"/>
        <v>1.37037037</v>
      </c>
      <c r="J66">
        <f t="shared" si="5"/>
        <v>10.43766891</v>
      </c>
      <c r="K66">
        <f t="shared" si="6"/>
        <v>4.189094687</v>
      </c>
      <c r="M66" s="15" t="s">
        <v>60</v>
      </c>
      <c r="N66">
        <v>407.0</v>
      </c>
      <c r="O66">
        <f t="shared" si="7"/>
        <v>1.515970516</v>
      </c>
      <c r="P66" s="3">
        <f t="shared" si="8"/>
        <v>11.54665824</v>
      </c>
      <c r="Q66">
        <f t="shared" si="9"/>
        <v>0.2338079213</v>
      </c>
    </row>
    <row r="67" ht="12.75" customHeight="1">
      <c r="A67" s="15" t="s">
        <v>58</v>
      </c>
      <c r="B67">
        <v>256.0</v>
      </c>
      <c r="C67">
        <f t="shared" si="1"/>
        <v>3</v>
      </c>
      <c r="D67">
        <f t="shared" si="2"/>
        <v>7.135757576</v>
      </c>
      <c r="E67" s="15">
        <f t="shared" si="3"/>
        <v>2.241098099</v>
      </c>
      <c r="G67" s="15" t="s">
        <v>59</v>
      </c>
      <c r="H67">
        <v>433.0</v>
      </c>
      <c r="I67" s="15">
        <f t="shared" si="4"/>
        <v>1.364896074</v>
      </c>
      <c r="J67">
        <f t="shared" si="5"/>
        <v>10.39597297</v>
      </c>
      <c r="K67">
        <f t="shared" si="6"/>
        <v>4.224923484</v>
      </c>
      <c r="M67" s="15" t="s">
        <v>60</v>
      </c>
      <c r="N67">
        <v>407.0</v>
      </c>
      <c r="O67">
        <f t="shared" si="7"/>
        <v>1.515970516</v>
      </c>
      <c r="P67" s="3">
        <f t="shared" si="8"/>
        <v>11.54665824</v>
      </c>
      <c r="Q67">
        <f t="shared" si="9"/>
        <v>0.2338079213</v>
      </c>
    </row>
    <row r="68" ht="12.75" customHeight="1">
      <c r="A68" s="15" t="s">
        <v>58</v>
      </c>
      <c r="B68">
        <v>256.0</v>
      </c>
      <c r="C68">
        <f t="shared" si="1"/>
        <v>3</v>
      </c>
      <c r="D68">
        <f t="shared" si="2"/>
        <v>7.135757576</v>
      </c>
      <c r="E68" s="15">
        <f t="shared" si="3"/>
        <v>2.241098099</v>
      </c>
      <c r="G68" s="15" t="s">
        <v>59</v>
      </c>
      <c r="H68">
        <v>432.0</v>
      </c>
      <c r="I68" s="15">
        <f t="shared" si="4"/>
        <v>1.37037037</v>
      </c>
      <c r="J68">
        <f t="shared" si="5"/>
        <v>10.43766891</v>
      </c>
      <c r="K68">
        <f t="shared" si="6"/>
        <v>4.189094687</v>
      </c>
      <c r="M68" s="15" t="s">
        <v>60</v>
      </c>
      <c r="N68">
        <v>407.0</v>
      </c>
      <c r="O68">
        <f t="shared" si="7"/>
        <v>1.515970516</v>
      </c>
      <c r="P68" s="3">
        <f t="shared" si="8"/>
        <v>11.54665824</v>
      </c>
      <c r="Q68">
        <f t="shared" si="9"/>
        <v>0.2338079213</v>
      </c>
    </row>
    <row r="69" ht="12.75" customHeight="1">
      <c r="A69" s="15" t="s">
        <v>58</v>
      </c>
      <c r="B69">
        <v>256.0</v>
      </c>
      <c r="C69">
        <f t="shared" si="1"/>
        <v>3</v>
      </c>
      <c r="D69">
        <f t="shared" si="2"/>
        <v>7.135757576</v>
      </c>
      <c r="E69" s="15">
        <f t="shared" si="3"/>
        <v>2.241098099</v>
      </c>
      <c r="G69" s="15" t="s">
        <v>59</v>
      </c>
      <c r="H69">
        <v>432.0</v>
      </c>
      <c r="I69" s="15">
        <f t="shared" si="4"/>
        <v>1.37037037</v>
      </c>
      <c r="J69">
        <f t="shared" si="5"/>
        <v>10.43766891</v>
      </c>
      <c r="K69">
        <f t="shared" si="6"/>
        <v>4.189094687</v>
      </c>
      <c r="M69" s="15" t="s">
        <v>60</v>
      </c>
      <c r="N69">
        <v>407.0</v>
      </c>
      <c r="O69">
        <f t="shared" si="7"/>
        <v>1.515970516</v>
      </c>
      <c r="P69" s="3">
        <f t="shared" si="8"/>
        <v>11.54665824</v>
      </c>
      <c r="Q69">
        <f t="shared" si="9"/>
        <v>0.2338079213</v>
      </c>
    </row>
    <row r="70" ht="12.75" customHeight="1">
      <c r="A70" s="15" t="s">
        <v>58</v>
      </c>
      <c r="B70">
        <v>256.0</v>
      </c>
      <c r="C70">
        <f t="shared" si="1"/>
        <v>3</v>
      </c>
      <c r="D70">
        <f t="shared" si="2"/>
        <v>7.135757576</v>
      </c>
      <c r="E70" s="15">
        <f t="shared" si="3"/>
        <v>2.241098099</v>
      </c>
      <c r="G70" s="15" t="s">
        <v>59</v>
      </c>
      <c r="H70">
        <v>433.0</v>
      </c>
      <c r="I70" s="15">
        <f t="shared" si="4"/>
        <v>1.364896074</v>
      </c>
      <c r="J70">
        <f t="shared" si="5"/>
        <v>10.39597297</v>
      </c>
      <c r="K70">
        <f t="shared" si="6"/>
        <v>4.224923484</v>
      </c>
      <c r="M70" s="15" t="s">
        <v>60</v>
      </c>
      <c r="N70">
        <v>407.0</v>
      </c>
      <c r="O70">
        <f t="shared" si="7"/>
        <v>1.515970516</v>
      </c>
      <c r="P70" s="3">
        <f t="shared" si="8"/>
        <v>11.54665824</v>
      </c>
      <c r="Q70">
        <f t="shared" si="9"/>
        <v>0.2338079213</v>
      </c>
    </row>
    <row r="71" ht="12.75" customHeight="1">
      <c r="A71" s="15" t="s">
        <v>58</v>
      </c>
      <c r="B71">
        <v>256.0</v>
      </c>
      <c r="C71">
        <f t="shared" si="1"/>
        <v>3</v>
      </c>
      <c r="D71">
        <f t="shared" si="2"/>
        <v>7.135757576</v>
      </c>
      <c r="E71" s="15">
        <f t="shared" si="3"/>
        <v>2.241098099</v>
      </c>
      <c r="G71" s="15" t="s">
        <v>59</v>
      </c>
      <c r="H71">
        <v>432.0</v>
      </c>
      <c r="I71" s="15">
        <f t="shared" si="4"/>
        <v>1.37037037</v>
      </c>
      <c r="J71">
        <f t="shared" si="5"/>
        <v>10.43766891</v>
      </c>
      <c r="K71">
        <f t="shared" si="6"/>
        <v>4.189094687</v>
      </c>
      <c r="M71" s="15" t="s">
        <v>60</v>
      </c>
      <c r="N71">
        <v>407.0</v>
      </c>
      <c r="O71">
        <f t="shared" si="7"/>
        <v>1.515970516</v>
      </c>
      <c r="P71" s="3">
        <f t="shared" si="8"/>
        <v>11.54665824</v>
      </c>
      <c r="Q71">
        <f t="shared" si="9"/>
        <v>0.2338079213</v>
      </c>
    </row>
    <row r="72" ht="12.75" customHeight="1">
      <c r="A72" s="15" t="s">
        <v>58</v>
      </c>
      <c r="B72">
        <v>256.0</v>
      </c>
      <c r="C72">
        <f t="shared" si="1"/>
        <v>3</v>
      </c>
      <c r="D72">
        <f t="shared" si="2"/>
        <v>7.135757576</v>
      </c>
      <c r="E72" s="15">
        <f t="shared" si="3"/>
        <v>2.241098099</v>
      </c>
      <c r="G72" s="15" t="s">
        <v>59</v>
      </c>
      <c r="H72">
        <v>432.0</v>
      </c>
      <c r="I72" s="15">
        <f t="shared" si="4"/>
        <v>1.37037037</v>
      </c>
      <c r="J72">
        <f t="shared" si="5"/>
        <v>10.43766891</v>
      </c>
      <c r="K72">
        <f t="shared" si="6"/>
        <v>4.189094687</v>
      </c>
      <c r="M72" s="15" t="s">
        <v>60</v>
      </c>
      <c r="N72">
        <v>407.0</v>
      </c>
      <c r="O72">
        <f t="shared" si="7"/>
        <v>1.515970516</v>
      </c>
      <c r="P72" s="3">
        <f t="shared" si="8"/>
        <v>11.54665824</v>
      </c>
      <c r="Q72">
        <f t="shared" si="9"/>
        <v>0.2338079213</v>
      </c>
    </row>
    <row r="73" ht="12.75" customHeight="1">
      <c r="A73" s="15" t="s">
        <v>58</v>
      </c>
      <c r="B73">
        <v>256.0</v>
      </c>
      <c r="C73">
        <f t="shared" si="1"/>
        <v>3</v>
      </c>
      <c r="D73">
        <f t="shared" si="2"/>
        <v>7.135757576</v>
      </c>
      <c r="E73" s="15">
        <f t="shared" si="3"/>
        <v>2.241098099</v>
      </c>
      <c r="G73" s="15" t="s">
        <v>59</v>
      </c>
      <c r="H73">
        <v>433.0</v>
      </c>
      <c r="I73" s="15">
        <f t="shared" si="4"/>
        <v>1.364896074</v>
      </c>
      <c r="J73">
        <f t="shared" si="5"/>
        <v>10.39597297</v>
      </c>
      <c r="K73">
        <f t="shared" si="6"/>
        <v>4.224923484</v>
      </c>
      <c r="M73" s="15" t="s">
        <v>60</v>
      </c>
      <c r="N73">
        <v>407.0</v>
      </c>
      <c r="O73">
        <f t="shared" si="7"/>
        <v>1.515970516</v>
      </c>
      <c r="P73" s="3">
        <f t="shared" si="8"/>
        <v>11.54665824</v>
      </c>
      <c r="Q73">
        <f t="shared" si="9"/>
        <v>0.2338079213</v>
      </c>
    </row>
    <row r="74" ht="12.75" customHeight="1">
      <c r="A74" s="15" t="s">
        <v>58</v>
      </c>
      <c r="B74">
        <v>256.0</v>
      </c>
      <c r="C74">
        <f t="shared" si="1"/>
        <v>3</v>
      </c>
      <c r="D74">
        <f t="shared" si="2"/>
        <v>7.135757576</v>
      </c>
      <c r="E74" s="15">
        <f t="shared" si="3"/>
        <v>2.241098099</v>
      </c>
      <c r="G74" s="15" t="s">
        <v>59</v>
      </c>
      <c r="H74">
        <v>432.0</v>
      </c>
      <c r="I74" s="15">
        <f t="shared" si="4"/>
        <v>1.37037037</v>
      </c>
      <c r="J74">
        <f t="shared" si="5"/>
        <v>10.43766891</v>
      </c>
      <c r="K74">
        <f t="shared" si="6"/>
        <v>4.189094687</v>
      </c>
      <c r="M74" s="15" t="s">
        <v>60</v>
      </c>
      <c r="N74">
        <v>407.0</v>
      </c>
      <c r="O74">
        <f t="shared" si="7"/>
        <v>1.515970516</v>
      </c>
      <c r="P74" s="3">
        <f t="shared" si="8"/>
        <v>11.54665824</v>
      </c>
      <c r="Q74">
        <f t="shared" si="9"/>
        <v>0.2338079213</v>
      </c>
    </row>
    <row r="75" ht="12.75" customHeight="1">
      <c r="A75" s="15" t="s">
        <v>58</v>
      </c>
      <c r="B75">
        <v>256.0</v>
      </c>
      <c r="C75">
        <f t="shared" si="1"/>
        <v>3</v>
      </c>
      <c r="D75">
        <f t="shared" si="2"/>
        <v>7.135757576</v>
      </c>
      <c r="E75" s="15">
        <f t="shared" si="3"/>
        <v>2.241098099</v>
      </c>
      <c r="G75" s="15" t="s">
        <v>59</v>
      </c>
      <c r="H75">
        <v>432.0</v>
      </c>
      <c r="I75" s="15">
        <f t="shared" si="4"/>
        <v>1.37037037</v>
      </c>
      <c r="J75">
        <f t="shared" si="5"/>
        <v>10.43766891</v>
      </c>
      <c r="K75">
        <f t="shared" si="6"/>
        <v>4.189094687</v>
      </c>
      <c r="M75" s="15" t="s">
        <v>60</v>
      </c>
      <c r="N75">
        <v>407.0</v>
      </c>
      <c r="O75">
        <f t="shared" si="7"/>
        <v>1.515970516</v>
      </c>
      <c r="P75" s="3">
        <f t="shared" si="8"/>
        <v>11.54665824</v>
      </c>
      <c r="Q75">
        <f t="shared" si="9"/>
        <v>0.2338079213</v>
      </c>
    </row>
    <row r="76" ht="12.75" customHeight="1">
      <c r="A76" s="15" t="s">
        <v>58</v>
      </c>
      <c r="B76">
        <v>256.0</v>
      </c>
      <c r="C76">
        <f t="shared" si="1"/>
        <v>3</v>
      </c>
      <c r="D76">
        <f t="shared" si="2"/>
        <v>7.135757576</v>
      </c>
      <c r="E76" s="15">
        <f t="shared" si="3"/>
        <v>2.241098099</v>
      </c>
      <c r="G76" s="15" t="s">
        <v>59</v>
      </c>
      <c r="H76">
        <v>432.0</v>
      </c>
      <c r="I76" s="15">
        <f t="shared" si="4"/>
        <v>1.37037037</v>
      </c>
      <c r="J76">
        <f t="shared" si="5"/>
        <v>10.43766891</v>
      </c>
      <c r="K76">
        <f t="shared" si="6"/>
        <v>4.189094687</v>
      </c>
      <c r="M76" s="15" t="s">
        <v>60</v>
      </c>
      <c r="N76">
        <v>407.0</v>
      </c>
      <c r="O76">
        <f t="shared" si="7"/>
        <v>1.515970516</v>
      </c>
      <c r="P76" s="3">
        <f t="shared" si="8"/>
        <v>11.54665824</v>
      </c>
      <c r="Q76">
        <f t="shared" si="9"/>
        <v>0.2338079213</v>
      </c>
    </row>
    <row r="77" ht="12.75" customHeight="1">
      <c r="A77" s="15" t="s">
        <v>58</v>
      </c>
      <c r="B77">
        <v>256.0</v>
      </c>
      <c r="C77">
        <f t="shared" si="1"/>
        <v>3</v>
      </c>
      <c r="D77">
        <f t="shared" si="2"/>
        <v>7.135757576</v>
      </c>
      <c r="E77" s="15">
        <f t="shared" si="3"/>
        <v>2.241098099</v>
      </c>
      <c r="G77" s="15" t="s">
        <v>59</v>
      </c>
      <c r="H77">
        <v>432.0</v>
      </c>
      <c r="I77" s="15">
        <f t="shared" si="4"/>
        <v>1.37037037</v>
      </c>
      <c r="J77">
        <f t="shared" si="5"/>
        <v>10.43766891</v>
      </c>
      <c r="K77">
        <f t="shared" si="6"/>
        <v>4.189094687</v>
      </c>
      <c r="M77" s="15" t="s">
        <v>60</v>
      </c>
      <c r="N77">
        <v>407.0</v>
      </c>
      <c r="O77">
        <f t="shared" si="7"/>
        <v>1.515970516</v>
      </c>
      <c r="P77" s="3">
        <f t="shared" si="8"/>
        <v>11.54665824</v>
      </c>
      <c r="Q77">
        <f t="shared" si="9"/>
        <v>0.2338079213</v>
      </c>
    </row>
    <row r="78" ht="12.75" customHeight="1">
      <c r="A78" s="15" t="s">
        <v>58</v>
      </c>
      <c r="B78">
        <v>256.0</v>
      </c>
      <c r="C78">
        <f t="shared" si="1"/>
        <v>3</v>
      </c>
      <c r="D78">
        <f t="shared" si="2"/>
        <v>7.135757576</v>
      </c>
      <c r="E78" s="15">
        <f t="shared" si="3"/>
        <v>2.241098099</v>
      </c>
      <c r="G78" s="15" t="s">
        <v>59</v>
      </c>
      <c r="H78">
        <v>432.0</v>
      </c>
      <c r="I78" s="15">
        <f t="shared" si="4"/>
        <v>1.37037037</v>
      </c>
      <c r="J78">
        <f t="shared" si="5"/>
        <v>10.43766891</v>
      </c>
      <c r="K78">
        <f t="shared" si="6"/>
        <v>4.189094687</v>
      </c>
      <c r="M78" s="15" t="s">
        <v>60</v>
      </c>
      <c r="N78">
        <v>407.0</v>
      </c>
      <c r="O78">
        <f t="shared" si="7"/>
        <v>1.515970516</v>
      </c>
      <c r="P78" s="3">
        <f t="shared" si="8"/>
        <v>11.54665824</v>
      </c>
      <c r="Q78">
        <f t="shared" si="9"/>
        <v>0.2338079213</v>
      </c>
    </row>
    <row r="79" ht="12.75" customHeight="1">
      <c r="A79" s="15" t="s">
        <v>58</v>
      </c>
      <c r="B79">
        <v>256.0</v>
      </c>
      <c r="C79">
        <f t="shared" si="1"/>
        <v>3</v>
      </c>
      <c r="D79">
        <f t="shared" si="2"/>
        <v>7.135757576</v>
      </c>
      <c r="E79" s="15">
        <f t="shared" si="3"/>
        <v>2.241098099</v>
      </c>
      <c r="G79" s="15" t="s">
        <v>59</v>
      </c>
      <c r="H79">
        <v>433.0</v>
      </c>
      <c r="I79" s="15">
        <f t="shared" si="4"/>
        <v>1.364896074</v>
      </c>
      <c r="J79">
        <f t="shared" si="5"/>
        <v>10.39597297</v>
      </c>
      <c r="K79">
        <f t="shared" si="6"/>
        <v>4.224923484</v>
      </c>
      <c r="M79" s="15" t="s">
        <v>60</v>
      </c>
      <c r="N79">
        <v>407.0</v>
      </c>
      <c r="O79">
        <f t="shared" si="7"/>
        <v>1.515970516</v>
      </c>
      <c r="P79" s="3">
        <f t="shared" si="8"/>
        <v>11.54665824</v>
      </c>
      <c r="Q79">
        <f t="shared" si="9"/>
        <v>0.2338079213</v>
      </c>
    </row>
    <row r="80" ht="12.75" customHeight="1">
      <c r="A80" s="15" t="s">
        <v>58</v>
      </c>
      <c r="B80">
        <v>256.0</v>
      </c>
      <c r="C80">
        <f t="shared" si="1"/>
        <v>3</v>
      </c>
      <c r="D80">
        <f t="shared" si="2"/>
        <v>7.135757576</v>
      </c>
      <c r="E80" s="15">
        <f t="shared" si="3"/>
        <v>2.241098099</v>
      </c>
      <c r="G80" s="15" t="s">
        <v>59</v>
      </c>
      <c r="H80">
        <v>432.0</v>
      </c>
      <c r="I80" s="15">
        <f t="shared" si="4"/>
        <v>1.37037037</v>
      </c>
      <c r="J80">
        <f t="shared" si="5"/>
        <v>10.43766891</v>
      </c>
      <c r="K80">
        <f t="shared" si="6"/>
        <v>4.189094687</v>
      </c>
      <c r="M80" s="15" t="s">
        <v>60</v>
      </c>
      <c r="N80">
        <v>407.0</v>
      </c>
      <c r="O80">
        <f t="shared" si="7"/>
        <v>1.515970516</v>
      </c>
      <c r="P80" s="3">
        <f t="shared" si="8"/>
        <v>11.54665824</v>
      </c>
      <c r="Q80">
        <f t="shared" si="9"/>
        <v>0.2338079213</v>
      </c>
    </row>
    <row r="81" ht="12.75" customHeight="1">
      <c r="A81" s="15" t="s">
        <v>58</v>
      </c>
      <c r="B81">
        <v>256.0</v>
      </c>
      <c r="C81">
        <f t="shared" si="1"/>
        <v>3</v>
      </c>
      <c r="D81">
        <f t="shared" si="2"/>
        <v>7.135757576</v>
      </c>
      <c r="E81" s="15">
        <f t="shared" si="3"/>
        <v>2.241098099</v>
      </c>
      <c r="G81" s="15" t="s">
        <v>59</v>
      </c>
      <c r="H81">
        <v>433.0</v>
      </c>
      <c r="I81" s="15">
        <f t="shared" si="4"/>
        <v>1.364896074</v>
      </c>
      <c r="J81">
        <f t="shared" si="5"/>
        <v>10.39597297</v>
      </c>
      <c r="K81">
        <f t="shared" si="6"/>
        <v>4.224923484</v>
      </c>
      <c r="M81" s="15" t="s">
        <v>60</v>
      </c>
      <c r="N81">
        <v>407.0</v>
      </c>
      <c r="O81">
        <f t="shared" si="7"/>
        <v>1.515970516</v>
      </c>
      <c r="P81" s="3">
        <f t="shared" si="8"/>
        <v>11.54665824</v>
      </c>
      <c r="Q81">
        <f t="shared" si="9"/>
        <v>0.2338079213</v>
      </c>
    </row>
    <row r="82" ht="12.75" customHeight="1">
      <c r="A82" s="15" t="s">
        <v>58</v>
      </c>
      <c r="B82">
        <v>256.0</v>
      </c>
      <c r="C82">
        <f t="shared" si="1"/>
        <v>3</v>
      </c>
      <c r="D82">
        <f t="shared" si="2"/>
        <v>7.135757576</v>
      </c>
      <c r="E82" s="15">
        <f t="shared" si="3"/>
        <v>2.241098099</v>
      </c>
      <c r="G82" s="15" t="s">
        <v>59</v>
      </c>
      <c r="H82">
        <v>432.0</v>
      </c>
      <c r="I82" s="15">
        <f t="shared" si="4"/>
        <v>1.37037037</v>
      </c>
      <c r="J82">
        <f t="shared" si="5"/>
        <v>10.43766891</v>
      </c>
      <c r="K82">
        <f t="shared" si="6"/>
        <v>4.189094687</v>
      </c>
      <c r="M82" s="15" t="s">
        <v>60</v>
      </c>
      <c r="N82">
        <v>407.0</v>
      </c>
      <c r="O82">
        <f t="shared" si="7"/>
        <v>1.515970516</v>
      </c>
      <c r="P82" s="3">
        <f t="shared" si="8"/>
        <v>11.54665824</v>
      </c>
      <c r="Q82">
        <f t="shared" si="9"/>
        <v>0.2338079213</v>
      </c>
    </row>
    <row r="83" ht="12.75" customHeight="1">
      <c r="A83" s="15" t="s">
        <v>58</v>
      </c>
      <c r="B83">
        <v>256.0</v>
      </c>
      <c r="C83">
        <f t="shared" si="1"/>
        <v>3</v>
      </c>
      <c r="D83">
        <f t="shared" si="2"/>
        <v>7.135757576</v>
      </c>
      <c r="E83" s="15">
        <f t="shared" si="3"/>
        <v>2.241098099</v>
      </c>
      <c r="G83" s="15" t="s">
        <v>59</v>
      </c>
      <c r="H83">
        <v>432.0</v>
      </c>
      <c r="I83" s="15">
        <f t="shared" si="4"/>
        <v>1.37037037</v>
      </c>
      <c r="J83">
        <f t="shared" si="5"/>
        <v>10.43766891</v>
      </c>
      <c r="K83">
        <f t="shared" si="6"/>
        <v>4.189094687</v>
      </c>
      <c r="M83" s="15" t="s">
        <v>60</v>
      </c>
      <c r="N83">
        <v>407.0</v>
      </c>
      <c r="O83">
        <f t="shared" si="7"/>
        <v>1.515970516</v>
      </c>
      <c r="P83" s="3">
        <f t="shared" si="8"/>
        <v>11.54665824</v>
      </c>
      <c r="Q83">
        <f t="shared" si="9"/>
        <v>0.2338079213</v>
      </c>
    </row>
    <row r="84" ht="12.75" customHeight="1">
      <c r="A84" s="15" t="s">
        <v>58</v>
      </c>
      <c r="B84">
        <v>256.0</v>
      </c>
      <c r="C84">
        <f t="shared" si="1"/>
        <v>3</v>
      </c>
      <c r="D84">
        <f t="shared" si="2"/>
        <v>7.135757576</v>
      </c>
      <c r="E84" s="15">
        <f t="shared" si="3"/>
        <v>2.241098099</v>
      </c>
      <c r="G84" s="15" t="s">
        <v>59</v>
      </c>
      <c r="H84">
        <v>432.0</v>
      </c>
      <c r="I84" s="15">
        <f t="shared" si="4"/>
        <v>1.37037037</v>
      </c>
      <c r="J84">
        <f t="shared" si="5"/>
        <v>10.43766891</v>
      </c>
      <c r="K84">
        <f t="shared" si="6"/>
        <v>4.189094687</v>
      </c>
      <c r="M84" s="15" t="s">
        <v>60</v>
      </c>
      <c r="N84">
        <v>407.0</v>
      </c>
      <c r="O84">
        <f t="shared" si="7"/>
        <v>1.515970516</v>
      </c>
      <c r="P84" s="3">
        <f t="shared" si="8"/>
        <v>11.54665824</v>
      </c>
      <c r="Q84">
        <f t="shared" si="9"/>
        <v>0.2338079213</v>
      </c>
    </row>
    <row r="85" ht="12.75" customHeight="1">
      <c r="A85" s="15" t="s">
        <v>58</v>
      </c>
      <c r="B85">
        <v>256.0</v>
      </c>
      <c r="C85">
        <f t="shared" si="1"/>
        <v>3</v>
      </c>
      <c r="D85">
        <f t="shared" si="2"/>
        <v>7.135757576</v>
      </c>
      <c r="E85" s="15">
        <f t="shared" si="3"/>
        <v>2.241098099</v>
      </c>
      <c r="G85" s="15" t="s">
        <v>59</v>
      </c>
      <c r="H85">
        <v>433.0</v>
      </c>
      <c r="I85" s="15">
        <f t="shared" si="4"/>
        <v>1.364896074</v>
      </c>
      <c r="J85">
        <f t="shared" si="5"/>
        <v>10.39597297</v>
      </c>
      <c r="K85">
        <f t="shared" si="6"/>
        <v>4.224923484</v>
      </c>
      <c r="M85" s="15" t="s">
        <v>60</v>
      </c>
      <c r="N85">
        <v>407.0</v>
      </c>
      <c r="O85">
        <f t="shared" si="7"/>
        <v>1.515970516</v>
      </c>
      <c r="P85" s="3">
        <f t="shared" si="8"/>
        <v>11.54665824</v>
      </c>
      <c r="Q85">
        <f t="shared" si="9"/>
        <v>0.2338079213</v>
      </c>
    </row>
    <row r="86" ht="12.75" customHeight="1">
      <c r="A86" s="15" t="s">
        <v>58</v>
      </c>
      <c r="B86">
        <v>256.0</v>
      </c>
      <c r="C86">
        <f t="shared" si="1"/>
        <v>3</v>
      </c>
      <c r="D86">
        <f t="shared" si="2"/>
        <v>7.135757576</v>
      </c>
      <c r="E86" s="15">
        <f t="shared" si="3"/>
        <v>2.241098099</v>
      </c>
      <c r="G86" s="15" t="s">
        <v>59</v>
      </c>
      <c r="H86">
        <v>432.0</v>
      </c>
      <c r="I86" s="15">
        <f t="shared" si="4"/>
        <v>1.37037037</v>
      </c>
      <c r="J86">
        <f t="shared" si="5"/>
        <v>10.43766891</v>
      </c>
      <c r="K86">
        <f t="shared" si="6"/>
        <v>4.189094687</v>
      </c>
      <c r="M86" s="15" t="s">
        <v>60</v>
      </c>
      <c r="N86">
        <v>407.0</v>
      </c>
      <c r="O86">
        <f t="shared" si="7"/>
        <v>1.515970516</v>
      </c>
      <c r="P86" s="3">
        <f t="shared" si="8"/>
        <v>11.54665824</v>
      </c>
      <c r="Q86">
        <f t="shared" si="9"/>
        <v>0.2338079213</v>
      </c>
    </row>
    <row r="87" ht="12.75" customHeight="1">
      <c r="A87" s="15" t="s">
        <v>58</v>
      </c>
      <c r="B87">
        <v>256.0</v>
      </c>
      <c r="C87">
        <f t="shared" si="1"/>
        <v>3</v>
      </c>
      <c r="D87">
        <f t="shared" si="2"/>
        <v>7.135757576</v>
      </c>
      <c r="E87" s="15">
        <f t="shared" si="3"/>
        <v>2.241098099</v>
      </c>
      <c r="G87" s="15" t="s">
        <v>59</v>
      </c>
      <c r="H87">
        <v>432.0</v>
      </c>
      <c r="I87" s="15">
        <f t="shared" si="4"/>
        <v>1.37037037</v>
      </c>
      <c r="J87">
        <f t="shared" si="5"/>
        <v>10.43766891</v>
      </c>
      <c r="K87">
        <f t="shared" si="6"/>
        <v>4.189094687</v>
      </c>
      <c r="M87" s="15" t="s">
        <v>60</v>
      </c>
      <c r="N87">
        <v>407.0</v>
      </c>
      <c r="O87">
        <f t="shared" si="7"/>
        <v>1.515970516</v>
      </c>
      <c r="P87" s="3">
        <f t="shared" si="8"/>
        <v>11.54665824</v>
      </c>
      <c r="Q87">
        <f t="shared" si="9"/>
        <v>0.2338079213</v>
      </c>
    </row>
    <row r="88" ht="12.75" customHeight="1">
      <c r="A88" s="15" t="s">
        <v>58</v>
      </c>
      <c r="B88">
        <v>255.0</v>
      </c>
      <c r="C88">
        <f t="shared" si="1"/>
        <v>3.015686275</v>
      </c>
      <c r="D88">
        <f t="shared" si="2"/>
        <v>7.173068726</v>
      </c>
      <c r="E88" s="15">
        <f t="shared" si="3"/>
        <v>2.152972704</v>
      </c>
      <c r="G88" s="15" t="s">
        <v>59</v>
      </c>
      <c r="H88">
        <v>432.0</v>
      </c>
      <c r="I88" s="15">
        <f t="shared" si="4"/>
        <v>1.37037037</v>
      </c>
      <c r="J88">
        <f t="shared" si="5"/>
        <v>10.43766891</v>
      </c>
      <c r="K88">
        <f t="shared" si="6"/>
        <v>4.189094687</v>
      </c>
      <c r="M88" s="15" t="s">
        <v>60</v>
      </c>
      <c r="N88">
        <v>406.0</v>
      </c>
      <c r="O88">
        <f t="shared" si="7"/>
        <v>1.522167488</v>
      </c>
      <c r="P88" s="3">
        <f t="shared" si="8"/>
        <v>11.59385858</v>
      </c>
      <c r="Q88">
        <f t="shared" si="9"/>
        <v>0.2314355147</v>
      </c>
    </row>
    <row r="89" ht="12.75" customHeight="1">
      <c r="A89" s="15" t="s">
        <v>58</v>
      </c>
      <c r="B89">
        <v>255.0</v>
      </c>
      <c r="C89">
        <f t="shared" si="1"/>
        <v>3.015686275</v>
      </c>
      <c r="D89">
        <f t="shared" si="2"/>
        <v>7.173068726</v>
      </c>
      <c r="E89" s="15">
        <f t="shared" si="3"/>
        <v>2.152972704</v>
      </c>
      <c r="G89" s="15" t="s">
        <v>59</v>
      </c>
      <c r="H89">
        <v>432.0</v>
      </c>
      <c r="I89" s="15">
        <f t="shared" si="4"/>
        <v>1.37037037</v>
      </c>
      <c r="J89">
        <f t="shared" si="5"/>
        <v>10.43766891</v>
      </c>
      <c r="K89">
        <f t="shared" si="6"/>
        <v>4.189094687</v>
      </c>
      <c r="M89" s="15" t="s">
        <v>60</v>
      </c>
      <c r="N89">
        <v>406.0</v>
      </c>
      <c r="O89">
        <f t="shared" si="7"/>
        <v>1.522167488</v>
      </c>
      <c r="P89" s="3">
        <f t="shared" si="8"/>
        <v>11.59385858</v>
      </c>
      <c r="Q89">
        <f t="shared" si="9"/>
        <v>0.2314355147</v>
      </c>
    </row>
    <row r="90" ht="12.75" customHeight="1">
      <c r="A90" s="15" t="s">
        <v>58</v>
      </c>
      <c r="B90">
        <v>255.0</v>
      </c>
      <c r="C90">
        <f t="shared" si="1"/>
        <v>3.015686275</v>
      </c>
      <c r="D90">
        <f t="shared" si="2"/>
        <v>7.173068726</v>
      </c>
      <c r="E90" s="15">
        <f t="shared" si="3"/>
        <v>2.152972704</v>
      </c>
      <c r="G90" s="15" t="s">
        <v>59</v>
      </c>
      <c r="H90">
        <v>433.0</v>
      </c>
      <c r="I90" s="15">
        <f t="shared" si="4"/>
        <v>1.364896074</v>
      </c>
      <c r="J90">
        <f t="shared" si="5"/>
        <v>10.39597297</v>
      </c>
      <c r="K90">
        <f t="shared" si="6"/>
        <v>4.224923484</v>
      </c>
      <c r="M90" s="15" t="s">
        <v>60</v>
      </c>
      <c r="N90">
        <v>406.0</v>
      </c>
      <c r="O90">
        <f t="shared" si="7"/>
        <v>1.522167488</v>
      </c>
      <c r="P90" s="3">
        <f t="shared" si="8"/>
        <v>11.59385858</v>
      </c>
      <c r="Q90">
        <f t="shared" si="9"/>
        <v>0.2314355147</v>
      </c>
    </row>
    <row r="91" ht="12.75" customHeight="1">
      <c r="A91" s="1"/>
      <c r="B91" s="1"/>
      <c r="C91" t="str">
        <f t="shared" si="1"/>
        <v>#DIV/0!</v>
      </c>
      <c r="D91" t="str">
        <f t="shared" si="2"/>
        <v>#DIV/0!</v>
      </c>
      <c r="E91" s="15" t="str">
        <f t="shared" si="3"/>
        <v>#DIV/0!</v>
      </c>
      <c r="F91" s="1"/>
      <c r="I91" s="15" t="str">
        <f t="shared" si="4"/>
        <v>#DIV/0!</v>
      </c>
      <c r="J91" t="str">
        <f t="shared" si="5"/>
        <v>#DIV/0!</v>
      </c>
      <c r="K91" t="str">
        <f t="shared" si="6"/>
        <v>#DIV/0!</v>
      </c>
      <c r="O91" t="str">
        <f t="shared" si="7"/>
        <v>#DIV/0!</v>
      </c>
      <c r="P91" s="3" t="str">
        <f t="shared" si="8"/>
        <v>#DIV/0!</v>
      </c>
      <c r="Q91" t="str">
        <f t="shared" si="9"/>
        <v>#DIV/0!</v>
      </c>
    </row>
    <row r="92" ht="12.75" customHeight="1">
      <c r="A92" s="1"/>
      <c r="B92">
        <v>258.0</v>
      </c>
      <c r="C92">
        <f t="shared" si="1"/>
        <v>2.968992248</v>
      </c>
      <c r="D92">
        <f t="shared" si="2"/>
        <v>7.062002975</v>
      </c>
      <c r="E92" s="15">
        <f t="shared" si="3"/>
        <v>2.427560315</v>
      </c>
      <c r="F92" s="1"/>
      <c r="H92">
        <v>437.0</v>
      </c>
      <c r="I92" s="15">
        <f t="shared" si="4"/>
        <v>1.343249428</v>
      </c>
      <c r="J92">
        <f t="shared" si="5"/>
        <v>10.23109745</v>
      </c>
      <c r="K92">
        <f t="shared" si="6"/>
        <v>4.371102783</v>
      </c>
      <c r="N92">
        <v>416.0</v>
      </c>
      <c r="O92">
        <f t="shared" si="7"/>
        <v>1.461538462</v>
      </c>
      <c r="P92" s="3">
        <f t="shared" si="8"/>
        <v>11.13206685</v>
      </c>
      <c r="Q92">
        <f t="shared" si="9"/>
        <v>0.2561890045</v>
      </c>
    </row>
    <row r="93" ht="12.75" customHeight="1">
      <c r="A93" s="1"/>
      <c r="B93">
        <v>255.0</v>
      </c>
      <c r="C93">
        <f t="shared" si="1"/>
        <v>3.015686275</v>
      </c>
      <c r="D93">
        <f t="shared" si="2"/>
        <v>7.173068726</v>
      </c>
      <c r="E93" s="15">
        <f t="shared" si="3"/>
        <v>2.152972704</v>
      </c>
      <c r="F93" s="1"/>
      <c r="G93" s="1"/>
      <c r="H93">
        <v>432.0</v>
      </c>
      <c r="I93" s="15">
        <f t="shared" si="4"/>
        <v>1.37037037</v>
      </c>
      <c r="J93">
        <f t="shared" si="5"/>
        <v>10.43766891</v>
      </c>
      <c r="K93">
        <f t="shared" si="6"/>
        <v>4.189094687</v>
      </c>
      <c r="N93">
        <v>406.0</v>
      </c>
      <c r="O93">
        <f t="shared" si="7"/>
        <v>1.522167488</v>
      </c>
      <c r="P93" s="3">
        <f t="shared" si="8"/>
        <v>11.59385858</v>
      </c>
      <c r="Q93">
        <f t="shared" si="9"/>
        <v>0.2314355147</v>
      </c>
    </row>
    <row r="94" ht="12.75" customHeight="1">
      <c r="A94" s="1"/>
      <c r="B94">
        <v>247.0</v>
      </c>
      <c r="C94">
        <f t="shared" si="1"/>
        <v>3.145748988</v>
      </c>
      <c r="D94">
        <f t="shared" si="2"/>
        <v>7.482434057</v>
      </c>
      <c r="E94" s="15">
        <f t="shared" si="3"/>
        <v>1.555885764</v>
      </c>
      <c r="F94" s="1"/>
      <c r="G94" s="1"/>
      <c r="H94">
        <v>425.0</v>
      </c>
      <c r="I94" s="15">
        <f t="shared" si="4"/>
        <v>1.409411765</v>
      </c>
      <c r="J94">
        <f t="shared" si="5"/>
        <v>10.73503462</v>
      </c>
      <c r="K94">
        <f t="shared" si="6"/>
        <v>3.946052636</v>
      </c>
      <c r="N94">
        <v>395.0</v>
      </c>
      <c r="O94">
        <f t="shared" si="7"/>
        <v>1.592405063</v>
      </c>
      <c r="P94" s="3">
        <f t="shared" si="8"/>
        <v>12.12883552</v>
      </c>
      <c r="Q94">
        <f t="shared" si="9"/>
        <v>0.2067531967</v>
      </c>
    </row>
    <row r="95" ht="12.75" customHeight="1">
      <c r="A95" s="1"/>
      <c r="B95">
        <v>242.0</v>
      </c>
      <c r="C95">
        <f t="shared" si="1"/>
        <v>3.231404959</v>
      </c>
      <c r="D95">
        <f t="shared" si="2"/>
        <v>7.686174138</v>
      </c>
      <c r="E95" s="15">
        <f t="shared" si="3"/>
        <v>1.265403641</v>
      </c>
      <c r="F95" s="1"/>
      <c r="G95" s="1"/>
      <c r="H95">
        <v>421.0</v>
      </c>
      <c r="I95" s="15">
        <f t="shared" si="4"/>
        <v>1.432304038</v>
      </c>
      <c r="J95">
        <f t="shared" si="5"/>
        <v>10.90939768</v>
      </c>
      <c r="K95">
        <f t="shared" si="6"/>
        <v>3.813071515</v>
      </c>
      <c r="N95">
        <v>398.0</v>
      </c>
      <c r="O95">
        <f t="shared" si="7"/>
        <v>1.572864322</v>
      </c>
      <c r="P95" s="3">
        <f t="shared" si="8"/>
        <v>11.98</v>
      </c>
      <c r="Q95">
        <f t="shared" si="9"/>
        <v>0.213234737</v>
      </c>
    </row>
    <row r="96" ht="12.75" customHeight="1">
      <c r="A96" s="1"/>
      <c r="B96">
        <v>246.0</v>
      </c>
      <c r="C96">
        <f t="shared" si="1"/>
        <v>3.162601626</v>
      </c>
      <c r="D96">
        <f t="shared" si="2"/>
        <v>7.522519504</v>
      </c>
      <c r="E96" s="15">
        <f t="shared" si="3"/>
        <v>1.493235441</v>
      </c>
      <c r="F96" s="1"/>
      <c r="G96" s="1"/>
      <c r="H96">
        <v>432.0</v>
      </c>
      <c r="I96" s="15">
        <f t="shared" si="4"/>
        <v>1.37037037</v>
      </c>
      <c r="J96">
        <f t="shared" si="5"/>
        <v>10.43766891</v>
      </c>
      <c r="K96">
        <f t="shared" si="6"/>
        <v>4.189094687</v>
      </c>
      <c r="N96">
        <v>410.0</v>
      </c>
      <c r="O96">
        <f t="shared" si="7"/>
        <v>1.497560976</v>
      </c>
      <c r="P96" s="3">
        <f t="shared" si="8"/>
        <v>11.40643871</v>
      </c>
      <c r="Q96">
        <f t="shared" si="9"/>
        <v>0.2410598165</v>
      </c>
    </row>
    <row r="97" ht="12.75" customHeight="1">
      <c r="A97" s="1"/>
      <c r="B97">
        <v>249.0</v>
      </c>
      <c r="C97">
        <f t="shared" si="1"/>
        <v>3.112449799</v>
      </c>
      <c r="D97">
        <f t="shared" si="2"/>
        <v>7.403229078</v>
      </c>
      <c r="E97" s="15">
        <f t="shared" si="3"/>
        <v>1.68860987</v>
      </c>
      <c r="F97" s="1"/>
      <c r="G97" s="1"/>
      <c r="H97">
        <v>429.0</v>
      </c>
      <c r="I97" s="15">
        <f t="shared" si="4"/>
        <v>1.386946387</v>
      </c>
      <c r="J97">
        <f t="shared" si="5"/>
        <v>10.56392308</v>
      </c>
      <c r="K97">
        <f t="shared" si="6"/>
        <v>4.083289275</v>
      </c>
      <c r="N97">
        <v>414.0</v>
      </c>
      <c r="O97">
        <f t="shared" si="7"/>
        <v>1.473429952</v>
      </c>
      <c r="P97" s="3">
        <f t="shared" si="8"/>
        <v>11.22264049</v>
      </c>
      <c r="Q97">
        <f t="shared" si="9"/>
        <v>0.2510512413</v>
      </c>
    </row>
    <row r="98" ht="12.75" customHeight="1">
      <c r="A98" s="1"/>
      <c r="B98">
        <v>248.0</v>
      </c>
      <c r="C98">
        <f t="shared" si="1"/>
        <v>3.129032258</v>
      </c>
      <c r="D98">
        <f t="shared" si="2"/>
        <v>7.44267188</v>
      </c>
      <c r="E98" s="15">
        <f t="shared" si="3"/>
        <v>1.62098091</v>
      </c>
      <c r="F98" s="1"/>
      <c r="G98" s="1"/>
      <c r="H98">
        <v>443.0</v>
      </c>
      <c r="I98" s="15">
        <f t="shared" si="4"/>
        <v>1.311512415</v>
      </c>
      <c r="J98">
        <f t="shared" si="5"/>
        <v>9.989366864</v>
      </c>
      <c r="K98">
        <f t="shared" si="6"/>
        <v>4.599230598</v>
      </c>
      <c r="N98">
        <v>417.0</v>
      </c>
      <c r="O98">
        <f t="shared" si="7"/>
        <v>1.455635492</v>
      </c>
      <c r="P98" s="3">
        <f t="shared" si="8"/>
        <v>11.08710583</v>
      </c>
      <c r="Q98">
        <f t="shared" si="9"/>
        <v>0.2587941872</v>
      </c>
    </row>
    <row r="99" ht="12.75" customHeight="1">
      <c r="A99" s="1"/>
      <c r="B99">
        <v>249.0</v>
      </c>
      <c r="C99">
        <f t="shared" si="1"/>
        <v>3.112449799</v>
      </c>
      <c r="D99">
        <f t="shared" si="2"/>
        <v>7.403229078</v>
      </c>
      <c r="E99" s="15">
        <f t="shared" si="3"/>
        <v>1.68860987</v>
      </c>
      <c r="F99" s="1"/>
      <c r="G99" s="1"/>
      <c r="H99">
        <v>447.0</v>
      </c>
      <c r="I99" s="15">
        <f t="shared" si="4"/>
        <v>1.29082774</v>
      </c>
      <c r="J99">
        <f t="shared" si="5"/>
        <v>9.83181837</v>
      </c>
      <c r="K99">
        <f t="shared" si="6"/>
        <v>4.757456147</v>
      </c>
      <c r="N99">
        <v>421.0</v>
      </c>
      <c r="O99">
        <f t="shared" si="7"/>
        <v>1.432304038</v>
      </c>
      <c r="P99" s="3">
        <f t="shared" si="8"/>
        <v>10.90939768</v>
      </c>
      <c r="Q99">
        <f t="shared" si="9"/>
        <v>0.2694623339</v>
      </c>
    </row>
    <row r="100" ht="12.75" customHeight="1">
      <c r="A100" s="1"/>
      <c r="B100">
        <v>245.0</v>
      </c>
      <c r="C100">
        <f t="shared" si="1"/>
        <v>3.179591837</v>
      </c>
      <c r="D100">
        <f t="shared" si="2"/>
        <v>7.562932179</v>
      </c>
      <c r="E100" s="15">
        <f t="shared" si="3"/>
        <v>1.432943893</v>
      </c>
      <c r="F100" s="1"/>
      <c r="G100" s="1"/>
      <c r="H100">
        <v>442.0</v>
      </c>
      <c r="I100" s="15">
        <f t="shared" si="4"/>
        <v>1.316742081</v>
      </c>
      <c r="J100">
        <f t="shared" si="5"/>
        <v>10.02919954</v>
      </c>
      <c r="K100">
        <f t="shared" si="6"/>
        <v>4.560452446</v>
      </c>
      <c r="N100">
        <v>421.0</v>
      </c>
      <c r="O100">
        <f t="shared" si="7"/>
        <v>1.432304038</v>
      </c>
      <c r="P100" s="3">
        <f t="shared" si="8"/>
        <v>10.90939768</v>
      </c>
      <c r="Q100">
        <f t="shared" si="9"/>
        <v>0.2694623339</v>
      </c>
    </row>
    <row r="101" ht="12.75" customHeight="1">
      <c r="A101" s="1"/>
      <c r="B101">
        <v>247.0</v>
      </c>
      <c r="C101">
        <f t="shared" si="1"/>
        <v>3.145748988</v>
      </c>
      <c r="D101">
        <f t="shared" si="2"/>
        <v>7.482434057</v>
      </c>
      <c r="E101" s="15">
        <f t="shared" si="3"/>
        <v>1.555885764</v>
      </c>
      <c r="F101" s="1"/>
      <c r="G101" s="1"/>
      <c r="H101">
        <v>441.0</v>
      </c>
      <c r="I101" s="15">
        <f t="shared" si="4"/>
        <v>1.321995465</v>
      </c>
      <c r="J101">
        <f t="shared" si="5"/>
        <v>10.06921287</v>
      </c>
      <c r="K101">
        <f t="shared" si="6"/>
        <v>4.521980406</v>
      </c>
      <c r="N101">
        <v>425.0</v>
      </c>
      <c r="O101">
        <f t="shared" si="7"/>
        <v>1.409411765</v>
      </c>
      <c r="P101" s="3">
        <f t="shared" si="8"/>
        <v>10.73503462</v>
      </c>
      <c r="Q101">
        <f t="shared" si="9"/>
        <v>0.2805377935</v>
      </c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3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3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3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3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3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3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3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3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3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3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3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3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3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3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3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3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3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3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3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3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3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3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3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3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3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3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3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3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3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3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3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3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3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3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3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3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3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3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3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3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3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3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3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3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3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3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3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3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3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3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3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3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3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3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3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3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3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3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3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3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3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3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3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3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3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3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3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3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3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3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3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3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3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3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3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3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3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3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3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3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3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3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3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3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3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3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3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3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3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3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3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3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3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3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3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3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3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3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3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3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3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3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3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3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3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3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3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3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3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3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3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3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3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3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3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3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3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3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3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3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3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3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3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3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3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3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3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3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3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3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3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3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3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3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3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3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3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3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3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3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3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3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3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3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3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3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3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3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3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3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3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3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3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3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3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3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3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3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3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3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3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3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3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3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3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3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3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3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3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3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3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3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3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3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3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3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3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3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3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3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3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3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3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3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3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3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3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3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3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3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3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3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3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3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3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3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3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3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3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3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3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3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3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3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3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3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3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3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3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3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3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3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3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3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3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3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3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3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3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3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3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3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3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3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3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3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3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3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3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3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3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3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3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3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3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3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3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3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3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3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3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3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3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3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3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3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3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3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3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3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3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3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3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3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3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3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3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3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3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3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3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3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3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3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3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3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3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3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3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3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3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3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3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3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3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3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3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3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3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3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3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3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3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3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3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3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3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3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3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3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3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3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3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3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3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3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3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3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3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3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3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3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3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3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3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3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3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3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3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3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3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3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3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3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3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3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3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3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3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3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3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3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3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3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3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3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3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3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3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3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3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3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3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3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3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3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3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3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3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3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3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3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3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3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3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3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3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3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3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3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3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3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3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3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3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3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3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3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3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3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3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3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3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3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3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3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3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3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3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3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3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3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3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3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3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3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3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3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3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3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3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3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3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3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3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3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3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3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3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3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3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3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3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3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3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3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3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3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3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3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3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3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3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3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3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3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3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3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3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3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3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3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3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3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3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3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3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3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3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3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3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3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3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3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3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3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3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3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3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3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3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3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3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3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3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3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3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3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3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3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3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3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3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3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3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3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3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3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3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3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3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3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3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3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3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3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3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3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3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3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3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3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3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3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3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3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3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3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3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3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3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3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3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3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3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3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3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3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3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3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3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3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3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3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3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3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3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3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3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3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3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3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3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3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3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3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3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3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3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3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3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3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3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3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3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3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3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3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3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3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3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3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3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3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3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3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3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3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3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3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3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3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3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3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3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3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3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3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3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3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3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3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3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3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3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3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3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3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3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3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3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3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3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3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3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3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3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3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3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3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3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3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3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3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3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3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3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3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3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3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3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3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3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3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3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3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3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3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3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3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3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3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3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3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3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3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3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3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3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3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3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3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3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3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3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3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3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3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3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3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3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3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3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3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3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3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3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3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3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3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3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3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3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3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3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3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3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3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3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3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3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3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3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3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3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3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3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3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3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3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3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3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3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3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3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3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3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3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3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3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3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3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3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3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3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3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3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3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3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3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3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3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3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3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3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3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3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3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3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3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3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3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3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3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3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3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3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3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3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3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3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3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3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3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3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3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3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3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3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3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3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3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3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3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3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3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3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3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3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3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3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3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3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3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3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3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3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3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3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3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3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3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3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3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3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3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3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3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3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3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3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3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3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3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3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3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3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3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3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3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3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3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3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3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3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3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3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3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3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3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3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3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3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3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3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3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3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3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3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3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3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3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3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3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3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3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3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3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3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3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3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3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3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3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3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3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3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3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3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3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3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3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3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3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3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3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3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3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3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3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3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3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3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3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3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3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3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3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3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3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3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3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3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3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3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3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3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3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3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3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3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3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3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3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3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3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3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3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3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3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3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3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3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3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3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3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3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3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3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3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3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3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3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3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3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3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3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3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3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3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3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3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3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3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3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3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3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3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3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3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3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3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3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3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3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3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3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3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3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3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3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3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3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3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3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3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3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3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3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3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3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3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3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3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3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3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3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3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3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3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3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3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3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3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3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3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3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3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3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3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3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3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3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3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3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3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3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3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3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3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3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3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3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3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3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3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3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3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3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3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3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3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3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3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3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3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3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3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3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3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3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3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3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3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3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3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3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3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3"/>
    </row>
  </sheetData>
  <mergeCells count="2">
    <mergeCell ref="A4:B5"/>
    <mergeCell ref="A8:B9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