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yero\Downloads\Tinvio\Ask3\"/>
    </mc:Choice>
  </mc:AlternateContent>
  <xr:revisionPtr revIDLastSave="0" documentId="13_ncr:1_{D1F1A29F-F0A5-47E1-9230-18B3C3AD9E11}" xr6:coauthVersionLast="47" xr6:coauthVersionMax="47" xr10:uidLastSave="{00000000-0000-0000-0000-000000000000}"/>
  <bookViews>
    <workbookView xWindow="37320" yWindow="5190" windowWidth="29040" windowHeight="15720" xr2:uid="{00000000-000D-0000-FFFF-FFFF00000000}"/>
  </bookViews>
  <sheets>
    <sheet name="Balanc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B61" i="1"/>
  <c r="B60" i="1"/>
  <c r="B63" i="1" s="1"/>
  <c r="B56" i="1"/>
  <c r="B55" i="1"/>
  <c r="B54" i="1"/>
  <c r="B53" i="1"/>
  <c r="B52" i="1"/>
  <c r="B51" i="1"/>
  <c r="B50" i="1"/>
  <c r="B49" i="1"/>
  <c r="B57" i="1" s="1"/>
  <c r="B47" i="1"/>
  <c r="B46" i="1"/>
  <c r="B45" i="1"/>
  <c r="B44" i="1"/>
  <c r="B43" i="1"/>
  <c r="B42" i="1"/>
  <c r="B41" i="1"/>
  <c r="B40" i="1"/>
  <c r="B39" i="1"/>
  <c r="B38" i="1"/>
  <c r="B37" i="1"/>
  <c r="B36" i="1"/>
  <c r="B30" i="1"/>
  <c r="B29" i="1"/>
  <c r="B31" i="1" s="1"/>
  <c r="B27" i="1"/>
  <c r="B32" i="1" s="1"/>
  <c r="B26" i="1"/>
  <c r="B25" i="1"/>
  <c r="B20" i="1"/>
  <c r="B21" i="1" s="1"/>
  <c r="B17" i="1"/>
  <c r="B16" i="1"/>
  <c r="B18" i="1" s="1"/>
  <c r="B14" i="1"/>
  <c r="B13" i="1"/>
  <c r="B12" i="1"/>
  <c r="B11" i="1"/>
  <c r="B10" i="1"/>
  <c r="B9" i="1"/>
  <c r="B8" i="1"/>
  <c r="B22" i="1" l="1"/>
  <c r="B33" i="1" s="1"/>
  <c r="B58" i="1"/>
  <c r="B64" i="1" s="1"/>
</calcChain>
</file>

<file path=xl/sharedStrings.xml><?xml version="1.0" encoding="utf-8"?>
<sst xmlns="http://schemas.openxmlformats.org/spreadsheetml/2006/main" count="64" uniqueCount="64">
  <si>
    <t>Total</t>
  </si>
  <si>
    <t>Assets</t>
  </si>
  <si>
    <t xml:space="preserve">   Current Assets</t>
  </si>
  <si>
    <t xml:space="preserve">      106.0000 Prepaid Expenses</t>
  </si>
  <si>
    <t xml:space="preserve">      106.5000 Advance billing</t>
  </si>
  <si>
    <t xml:space="preserve">      112.0000 Amount due from shareholder</t>
  </si>
  <si>
    <t xml:space="preserve">      113.0000 Other receivables</t>
  </si>
  <si>
    <t xml:space="preserve">      165.0000 Deposits</t>
  </si>
  <si>
    <t xml:space="preserve">      184.1700 Due From/ To Affiliate - BCEI MY</t>
  </si>
  <si>
    <t xml:space="preserve">      184.1701 Due from / to affiliate - BCEI ID Rep office</t>
  </si>
  <si>
    <t xml:space="preserve">      Cash and cash equivalents</t>
  </si>
  <si>
    <t xml:space="preserve">         102.1400 14 BCEI Singapore JPMorgan Chase - SGD</t>
  </si>
  <si>
    <t xml:space="preserve">         contra</t>
  </si>
  <si>
    <t xml:space="preserve">      Total Cash and cash equivalents</t>
  </si>
  <si>
    <t xml:space="preserve">      Trade and other receivables</t>
  </si>
  <si>
    <t xml:space="preserve">         Trade and other receivables</t>
  </si>
  <si>
    <t xml:space="preserve">      Total Trade and other receivables</t>
  </si>
  <si>
    <t xml:space="preserve">   Total Current Assets</t>
  </si>
  <si>
    <t xml:space="preserve">   Non-current Assets</t>
  </si>
  <si>
    <t xml:space="preserve">      160.000 Investment-Affiliate</t>
  </si>
  <si>
    <t xml:space="preserve">         160.1000 Investment in BCEI Malaysia</t>
  </si>
  <si>
    <t xml:space="preserve">         160.2000 Investment in BCEI SG (RO)</t>
  </si>
  <si>
    <t xml:space="preserve">      Total 160.000 Investment-Affiliate</t>
  </si>
  <si>
    <t xml:space="preserve">      Property, plant and equipment:</t>
  </si>
  <si>
    <t xml:space="preserve">         153.000 Right-of-use Lease - Building</t>
  </si>
  <si>
    <t xml:space="preserve">         153.1000 Accumulated depreciation - ROU lease building</t>
  </si>
  <si>
    <t xml:space="preserve">      Total Property, plant and equipment:</t>
  </si>
  <si>
    <t xml:space="preserve">   Total Non-current Assets</t>
  </si>
  <si>
    <t>Total Assets</t>
  </si>
  <si>
    <t>Liabilities and Equity</t>
  </si>
  <si>
    <t xml:space="preserve">   Current Liabilities</t>
  </si>
  <si>
    <t xml:space="preserve">      179.0500 Due From/To Affiliate - BCEI US</t>
  </si>
  <si>
    <t xml:space="preserve">      205.0000 Accrual</t>
  </si>
  <si>
    <t xml:space="preserve">      206.0000 Loan Payable</t>
  </si>
  <si>
    <t xml:space="preserve">      206.1000 ICO Loan interest Payable</t>
  </si>
  <si>
    <t xml:space="preserve">      207.0000 Lease liability - Building</t>
  </si>
  <si>
    <t xml:space="preserve">      208.0000 Contract Liabilities</t>
  </si>
  <si>
    <t xml:space="preserve">      209.000 Other payables</t>
  </si>
  <si>
    <t xml:space="preserve">      230.0000 Salary Payables</t>
  </si>
  <si>
    <t xml:space="preserve">      231.0000 ACR'D BONUSES &amp; COMM.</t>
  </si>
  <si>
    <t xml:space="preserve">      239.0301 A/P GST - S</t>
  </si>
  <si>
    <t xml:space="preserve">      241.0301 Income tax payable</t>
  </si>
  <si>
    <t xml:space="preserve">      GST Suspense</t>
  </si>
  <si>
    <t xml:space="preserve">      Trade payables</t>
  </si>
  <si>
    <t xml:space="preserve">         201.0000 Trade and other payables - SGD</t>
  </si>
  <si>
    <t xml:space="preserve">         201.0001 Trade and other payables - JPY</t>
  </si>
  <si>
    <t xml:space="preserve">         201.0002 Trade and other payables - KRW</t>
  </si>
  <si>
    <t xml:space="preserve">         201.0003 Trade and other payables - MYR</t>
  </si>
  <si>
    <t xml:space="preserve">         201.0004 Trade and other payables - USD</t>
  </si>
  <si>
    <t xml:space="preserve">         201.0005 Trade and other payables - IDR</t>
  </si>
  <si>
    <t xml:space="preserve">         201.0006 Trade and other payables - PHP</t>
  </si>
  <si>
    <t xml:space="preserve">         201.0007 Trade and other payables - EUR</t>
  </si>
  <si>
    <t xml:space="preserve">      Total Trade payables</t>
  </si>
  <si>
    <t xml:space="preserve">   Total Current Liabilities</t>
  </si>
  <si>
    <t xml:space="preserve">   Equity</t>
  </si>
  <si>
    <t xml:space="preserve">      301.0000 Common Stock</t>
  </si>
  <si>
    <t xml:space="preserve">      311.0000 Prev Yrs Retained Earnings</t>
  </si>
  <si>
    <t xml:space="preserve">      Profit for the year</t>
  </si>
  <si>
    <t xml:space="preserve">   Total Equity</t>
  </si>
  <si>
    <t>Total Liabilities and Equity</t>
  </si>
  <si>
    <t>Thursday, Apr 25, 2024 05:42:20 PM GMT+8 - Accrual Basis</t>
  </si>
  <si>
    <t>BCEI SG PTE. LTD.</t>
  </si>
  <si>
    <t>Balance Sheet</t>
  </si>
  <si>
    <t>As of December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</si>
</sst>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S$&quot;* #,##0.0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18" workbookViewId="0">
      <selection activeCell="I43" sqref="I43"/>
    </sheetView>
  </sheetViews>
  <sheetFormatPr defaultRowHeight="14.5" x14ac:dyDescent="0.35"/>
  <cols>
    <col min="1" max="1" width="55" customWidth="1"/>
    <col min="2" max="2" width="15.453125" customWidth="1"/>
  </cols>
  <sheetData>
    <row r="1" spans="1:2" ht="18" x14ac:dyDescent="0.4">
      <c r="A1" s="10" t="s">
        <v>61</v>
      </c>
      <c r="B1" s="9"/>
    </row>
    <row r="2" spans="1:2" ht="18" x14ac:dyDescent="0.4">
      <c r="A2" s="10" t="s">
        <v>62</v>
      </c>
      <c r="B2" s="9"/>
    </row>
    <row r="3" spans="1:2" x14ac:dyDescent="0.35">
      <c r="A3" s="11" t="s">
        <v>63</v>
      </c>
      <c r="B3" s="9"/>
    </row>
    <row r="5" spans="1:2" x14ac:dyDescent="0.35">
      <c r="A5" s="1"/>
      <c r="B5" s="2" t="s">
        <v>0</v>
      </c>
    </row>
    <row r="6" spans="1:2" x14ac:dyDescent="0.35">
      <c r="A6" s="3" t="s">
        <v>1</v>
      </c>
      <c r="B6" s="4"/>
    </row>
    <row r="7" spans="1:2" x14ac:dyDescent="0.35">
      <c r="A7" s="3" t="s">
        <v>2</v>
      </c>
      <c r="B7" s="4"/>
    </row>
    <row r="8" spans="1:2" x14ac:dyDescent="0.35">
      <c r="A8" s="3" t="s">
        <v>3</v>
      </c>
      <c r="B8" s="5">
        <f>216891.2</f>
        <v>216891.2</v>
      </c>
    </row>
    <row r="9" spans="1:2" x14ac:dyDescent="0.35">
      <c r="A9" s="3" t="s">
        <v>4</v>
      </c>
      <c r="B9" s="5">
        <f>0</f>
        <v>0</v>
      </c>
    </row>
    <row r="10" spans="1:2" x14ac:dyDescent="0.35">
      <c r="A10" s="3" t="s">
        <v>5</v>
      </c>
      <c r="B10" s="5">
        <f>0</f>
        <v>0</v>
      </c>
    </row>
    <row r="11" spans="1:2" x14ac:dyDescent="0.35">
      <c r="A11" s="3" t="s">
        <v>6</v>
      </c>
      <c r="B11" s="5">
        <f>7604.52</f>
        <v>7604.52</v>
      </c>
    </row>
    <row r="12" spans="1:2" x14ac:dyDescent="0.35">
      <c r="A12" s="3" t="s">
        <v>7</v>
      </c>
      <c r="B12" s="5">
        <f>30339</f>
        <v>30339</v>
      </c>
    </row>
    <row r="13" spans="1:2" x14ac:dyDescent="0.35">
      <c r="A13" s="3" t="s">
        <v>8</v>
      </c>
      <c r="B13" s="5">
        <f>0</f>
        <v>0</v>
      </c>
    </row>
    <row r="14" spans="1:2" x14ac:dyDescent="0.35">
      <c r="A14" s="3" t="s">
        <v>9</v>
      </c>
      <c r="B14" s="5">
        <f>400000</f>
        <v>400000</v>
      </c>
    </row>
    <row r="15" spans="1:2" x14ac:dyDescent="0.35">
      <c r="A15" s="3" t="s">
        <v>10</v>
      </c>
      <c r="B15" s="4"/>
    </row>
    <row r="16" spans="1:2" x14ac:dyDescent="0.35">
      <c r="A16" s="3" t="s">
        <v>11</v>
      </c>
      <c r="B16" s="5">
        <f>4273386.3</f>
        <v>4273386.3</v>
      </c>
    </row>
    <row r="17" spans="1:2" x14ac:dyDescent="0.35">
      <c r="A17" s="3" t="s">
        <v>12</v>
      </c>
      <c r="B17" s="5">
        <f>0</f>
        <v>0</v>
      </c>
    </row>
    <row r="18" spans="1:2" x14ac:dyDescent="0.35">
      <c r="A18" s="3" t="s">
        <v>13</v>
      </c>
      <c r="B18" s="6">
        <f>(B16)+(B17)</f>
        <v>4273386.3</v>
      </c>
    </row>
    <row r="19" spans="1:2" x14ac:dyDescent="0.35">
      <c r="A19" s="3" t="s">
        <v>14</v>
      </c>
      <c r="B19" s="4"/>
    </row>
    <row r="20" spans="1:2" x14ac:dyDescent="0.35">
      <c r="A20" s="3" t="s">
        <v>15</v>
      </c>
      <c r="B20" s="5">
        <f>139082.89</f>
        <v>139082.89000000001</v>
      </c>
    </row>
    <row r="21" spans="1:2" x14ac:dyDescent="0.35">
      <c r="A21" s="3" t="s">
        <v>16</v>
      </c>
      <c r="B21" s="6">
        <f>B20</f>
        <v>139082.89000000001</v>
      </c>
    </row>
    <row r="22" spans="1:2" x14ac:dyDescent="0.35">
      <c r="A22" s="3" t="s">
        <v>17</v>
      </c>
      <c r="B22" s="6">
        <f>((((((((B8)+(B9))+(B10))+(B11))+(B12))+(B13))+(B14))+(B18))+(B21)</f>
        <v>5067303.9099999992</v>
      </c>
    </row>
    <row r="23" spans="1:2" x14ac:dyDescent="0.35">
      <c r="A23" s="3" t="s">
        <v>18</v>
      </c>
      <c r="B23" s="4"/>
    </row>
    <row r="24" spans="1:2" x14ac:dyDescent="0.35">
      <c r="A24" s="3" t="s">
        <v>19</v>
      </c>
      <c r="B24" s="4"/>
    </row>
    <row r="25" spans="1:2" x14ac:dyDescent="0.35">
      <c r="A25" s="3" t="s">
        <v>20</v>
      </c>
      <c r="B25" s="5">
        <f>216310.76</f>
        <v>216310.76</v>
      </c>
    </row>
    <row r="26" spans="1:2" x14ac:dyDescent="0.35">
      <c r="A26" s="3" t="s">
        <v>21</v>
      </c>
      <c r="B26" s="5">
        <f>100000</f>
        <v>100000</v>
      </c>
    </row>
    <row r="27" spans="1:2" x14ac:dyDescent="0.35">
      <c r="A27" s="3" t="s">
        <v>22</v>
      </c>
      <c r="B27" s="6">
        <f>((B24)+(B25))+(B26)</f>
        <v>316310.76</v>
      </c>
    </row>
    <row r="28" spans="1:2" x14ac:dyDescent="0.35">
      <c r="A28" s="3" t="s">
        <v>23</v>
      </c>
      <c r="B28" s="4"/>
    </row>
    <row r="29" spans="1:2" x14ac:dyDescent="0.35">
      <c r="A29" s="3" t="s">
        <v>24</v>
      </c>
      <c r="B29" s="5">
        <f>273911.41</f>
        <v>273911.40999999997</v>
      </c>
    </row>
    <row r="30" spans="1:2" x14ac:dyDescent="0.35">
      <c r="A30" s="3" t="s">
        <v>25</v>
      </c>
      <c r="B30" s="5">
        <f>-205433.55</f>
        <v>-205433.55</v>
      </c>
    </row>
    <row r="31" spans="1:2" x14ac:dyDescent="0.35">
      <c r="A31" s="3" t="s">
        <v>26</v>
      </c>
      <c r="B31" s="6">
        <f>(B29)+(B30)</f>
        <v>68477.859999999986</v>
      </c>
    </row>
    <row r="32" spans="1:2" x14ac:dyDescent="0.35">
      <c r="A32" s="3" t="s">
        <v>27</v>
      </c>
      <c r="B32" s="6">
        <f>(B27)+(B31)</f>
        <v>384788.62</v>
      </c>
    </row>
    <row r="33" spans="1:2" x14ac:dyDescent="0.35">
      <c r="A33" s="3" t="s">
        <v>28</v>
      </c>
      <c r="B33" s="7">
        <f>(B22)+(B32)</f>
        <v>5452092.5299999993</v>
      </c>
    </row>
    <row r="34" spans="1:2" x14ac:dyDescent="0.35">
      <c r="A34" s="3" t="s">
        <v>29</v>
      </c>
      <c r="B34" s="4"/>
    </row>
    <row r="35" spans="1:2" x14ac:dyDescent="0.35">
      <c r="A35" s="3" t="s">
        <v>30</v>
      </c>
      <c r="B35" s="4"/>
    </row>
    <row r="36" spans="1:2" x14ac:dyDescent="0.35">
      <c r="A36" s="3" t="s">
        <v>31</v>
      </c>
      <c r="B36" s="5">
        <f>4393655.77</f>
        <v>4393655.7699999996</v>
      </c>
    </row>
    <row r="37" spans="1:2" x14ac:dyDescent="0.35">
      <c r="A37" s="3" t="s">
        <v>32</v>
      </c>
      <c r="B37" s="5">
        <f>22952</f>
        <v>22952</v>
      </c>
    </row>
    <row r="38" spans="1:2" x14ac:dyDescent="0.35">
      <c r="A38" s="3" t="s">
        <v>33</v>
      </c>
      <c r="B38" s="5">
        <f>0</f>
        <v>0</v>
      </c>
    </row>
    <row r="39" spans="1:2" x14ac:dyDescent="0.35">
      <c r="A39" s="3" t="s">
        <v>34</v>
      </c>
      <c r="B39" s="5">
        <f>25495.47</f>
        <v>25495.47</v>
      </c>
    </row>
    <row r="40" spans="1:2" x14ac:dyDescent="0.35">
      <c r="A40" s="3" t="s">
        <v>35</v>
      </c>
      <c r="B40" s="5">
        <f>83218.15</f>
        <v>83218.149999999994</v>
      </c>
    </row>
    <row r="41" spans="1:2" x14ac:dyDescent="0.35">
      <c r="A41" s="3" t="s">
        <v>36</v>
      </c>
      <c r="B41" s="5">
        <f>0</f>
        <v>0</v>
      </c>
    </row>
    <row r="42" spans="1:2" x14ac:dyDescent="0.35">
      <c r="A42" s="3" t="s">
        <v>37</v>
      </c>
      <c r="B42" s="5">
        <f>0</f>
        <v>0</v>
      </c>
    </row>
    <row r="43" spans="1:2" x14ac:dyDescent="0.35">
      <c r="A43" s="3" t="s">
        <v>38</v>
      </c>
      <c r="B43" s="5">
        <f>0</f>
        <v>0</v>
      </c>
    </row>
    <row r="44" spans="1:2" x14ac:dyDescent="0.35">
      <c r="A44" s="3" t="s">
        <v>39</v>
      </c>
      <c r="B44" s="5">
        <f>331106.82</f>
        <v>331106.82</v>
      </c>
    </row>
    <row r="45" spans="1:2" x14ac:dyDescent="0.35">
      <c r="A45" s="3" t="s">
        <v>40</v>
      </c>
      <c r="B45" s="5">
        <f>-40991.59</f>
        <v>-40991.589999999997</v>
      </c>
    </row>
    <row r="46" spans="1:2" x14ac:dyDescent="0.35">
      <c r="A46" s="3" t="s">
        <v>41</v>
      </c>
      <c r="B46" s="5">
        <f>73986.82</f>
        <v>73986.820000000007</v>
      </c>
    </row>
    <row r="47" spans="1:2" x14ac:dyDescent="0.35">
      <c r="A47" s="3" t="s">
        <v>42</v>
      </c>
      <c r="B47" s="5">
        <f>0</f>
        <v>0</v>
      </c>
    </row>
    <row r="48" spans="1:2" x14ac:dyDescent="0.35">
      <c r="A48" s="3" t="s">
        <v>43</v>
      </c>
      <c r="B48" s="4"/>
    </row>
    <row r="49" spans="1:2" x14ac:dyDescent="0.35">
      <c r="A49" s="3" t="s">
        <v>44</v>
      </c>
      <c r="B49" s="5">
        <f>29606.58</f>
        <v>29606.58</v>
      </c>
    </row>
    <row r="50" spans="1:2" x14ac:dyDescent="0.35">
      <c r="A50" s="3" t="s">
        <v>45</v>
      </c>
      <c r="B50" s="5">
        <f>0</f>
        <v>0</v>
      </c>
    </row>
    <row r="51" spans="1:2" x14ac:dyDescent="0.35">
      <c r="A51" s="3" t="s">
        <v>46</v>
      </c>
      <c r="B51" s="5">
        <f>0</f>
        <v>0</v>
      </c>
    </row>
    <row r="52" spans="1:2" x14ac:dyDescent="0.35">
      <c r="A52" s="3" t="s">
        <v>47</v>
      </c>
      <c r="B52" s="5">
        <f>0</f>
        <v>0</v>
      </c>
    </row>
    <row r="53" spans="1:2" x14ac:dyDescent="0.35">
      <c r="A53" s="3" t="s">
        <v>48</v>
      </c>
      <c r="B53" s="5">
        <f>3747.82</f>
        <v>3747.82</v>
      </c>
    </row>
    <row r="54" spans="1:2" x14ac:dyDescent="0.35">
      <c r="A54" s="3" t="s">
        <v>49</v>
      </c>
      <c r="B54" s="5">
        <f>95945.88</f>
        <v>95945.88</v>
      </c>
    </row>
    <row r="55" spans="1:2" x14ac:dyDescent="0.35">
      <c r="A55" s="3" t="s">
        <v>50</v>
      </c>
      <c r="B55" s="5">
        <f>0</f>
        <v>0</v>
      </c>
    </row>
    <row r="56" spans="1:2" x14ac:dyDescent="0.35">
      <c r="A56" s="3" t="s">
        <v>51</v>
      </c>
      <c r="B56" s="5">
        <f>0</f>
        <v>0</v>
      </c>
    </row>
    <row r="57" spans="1:2" x14ac:dyDescent="0.35">
      <c r="A57" s="3" t="s">
        <v>52</v>
      </c>
      <c r="B57" s="6">
        <f>(((((((B49)+(B50))+(B51))+(B52))+(B53))+(B54))+(B55))+(B56)</f>
        <v>129300.28</v>
      </c>
    </row>
    <row r="58" spans="1:2" x14ac:dyDescent="0.35">
      <c r="A58" s="3" t="s">
        <v>53</v>
      </c>
      <c r="B58" s="6">
        <f>((((((((((((B36)+(B37))+(B38))+(B39))+(B40))+(B41))+(B42))+(B43))+(B44))+(B45))+(B46))+(B47))+(B57)</f>
        <v>5018723.7200000007</v>
      </c>
    </row>
    <row r="59" spans="1:2" x14ac:dyDescent="0.35">
      <c r="A59" s="3" t="s">
        <v>54</v>
      </c>
      <c r="B59" s="4"/>
    </row>
    <row r="60" spans="1:2" x14ac:dyDescent="0.35">
      <c r="A60" s="3" t="s">
        <v>55</v>
      </c>
      <c r="B60" s="5">
        <f>100000</f>
        <v>100000</v>
      </c>
    </row>
    <row r="61" spans="1:2" x14ac:dyDescent="0.35">
      <c r="A61" s="3" t="s">
        <v>56</v>
      </c>
      <c r="B61" s="5">
        <f>-20336.63</f>
        <v>-20336.63</v>
      </c>
    </row>
    <row r="62" spans="1:2" x14ac:dyDescent="0.35">
      <c r="A62" s="3" t="s">
        <v>57</v>
      </c>
      <c r="B62" s="5">
        <f>353705.44</f>
        <v>353705.44</v>
      </c>
    </row>
    <row r="63" spans="1:2" x14ac:dyDescent="0.35">
      <c r="A63" s="3" t="s">
        <v>58</v>
      </c>
      <c r="B63" s="6">
        <f>((B60)+(B61))+(B62)</f>
        <v>433368.81</v>
      </c>
    </row>
    <row r="64" spans="1:2" x14ac:dyDescent="0.35">
      <c r="A64" s="3" t="s">
        <v>59</v>
      </c>
      <c r="B64" s="7">
        <f>(B58)+(B63)</f>
        <v>5452092.5300000003</v>
      </c>
    </row>
    <row r="65" spans="1:2" x14ac:dyDescent="0.35">
      <c r="A65" s="3"/>
      <c r="B65" s="4"/>
    </row>
    <row r="68" spans="1:2" x14ac:dyDescent="0.35">
      <c r="A68" s="8" t="s">
        <v>60</v>
      </c>
      <c r="B68" s="9"/>
    </row>
  </sheetData>
  <mergeCells count="4">
    <mergeCell ref="A68:B68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 Wye Rock</cp:lastModifiedBy>
  <dcterms:created xsi:type="dcterms:W3CDTF">2024-04-25T09:42:20Z</dcterms:created>
  <dcterms:modified xsi:type="dcterms:W3CDTF">2024-05-05T03:08:43Z</dcterms:modified>
</cp:coreProperties>
</file>