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omor 1" sheetId="2" r:id="rId1"/>
    <sheet name="Nomor 2" sheetId="9" r:id="rId2"/>
    <sheet name="Nomor 3" sheetId="3" r:id="rId3"/>
    <sheet name="Nomor 4 (belum fix)" sheetId="7" r:id="rId4"/>
    <sheet name="Nomor 4 (sudah fix)" sheetId="8" r:id="rId5"/>
    <sheet name="Nomor 5" sheetId="6" r:id="rId6"/>
  </sheets>
  <externalReferences>
    <externalReference r:id="rId7"/>
  </externalReferences>
  <definedNames>
    <definedName name="distance">'[1]LP Problem 5'!$D$7:$D$25</definedName>
    <definedName name="from">'[1]LP Problem 5'!$B$7:$B$25</definedName>
    <definedName name="path">'[1]LP Problem 5'!$F$7:$F$25</definedName>
    <definedName name="solver_adj" localSheetId="0" hidden="1">'Nomor 1'!$B$11:$C$11</definedName>
    <definedName name="solver_adj" localSheetId="1" hidden="1">'Nomor 2'!$B$10:$F$10</definedName>
    <definedName name="solver_adj" localSheetId="2" hidden="1">'Nomor 3'!$B$10:$D$12</definedName>
    <definedName name="solver_adj" localSheetId="3" hidden="1">'Nomor 4 (belum fix)'!$B$14:$F$14</definedName>
    <definedName name="solver_adj" localSheetId="4" hidden="1">'Nomor 4 (sudah fix)'!$B$12:$F$12</definedName>
    <definedName name="solver_adj" localSheetId="5" hidden="1">'Nomor 5'!$B$5:$C$5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drv" localSheetId="0" hidden="1">1</definedName>
    <definedName name="solver_drv" localSheetId="1" hidden="1">1</definedName>
    <definedName name="solver_drv" localSheetId="2" hidden="1">2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ng" localSheetId="5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lhs0" localSheetId="4" hidden="1">'Nomor 4 (sudah fix)'!$H$8</definedName>
    <definedName name="solver_lhs1" localSheetId="0" hidden="1">'Nomor 1'!$B$11:$C$11</definedName>
    <definedName name="solver_lhs1" localSheetId="1" hidden="1">'Nomor 2'!$B$13</definedName>
    <definedName name="solver_lhs1" localSheetId="2" hidden="1">'Nomor 3'!$B$14:$D$14</definedName>
    <definedName name="solver_lhs1" localSheetId="3" hidden="1">'Nomor 4 (belum fix)'!$B$14:$F$14</definedName>
    <definedName name="solver_lhs1" localSheetId="4" hidden="1">'Nomor 4 (sudah fix)'!$B$12:$F$12</definedName>
    <definedName name="solver_lhs1" localSheetId="5" hidden="1">'Nomor 5'!$B$5</definedName>
    <definedName name="solver_lhs2" localSheetId="0" hidden="1">'Nomor 1'!$E$7:$E$9</definedName>
    <definedName name="solver_lhs2" localSheetId="1" hidden="1">'Nomor 2'!$H$10</definedName>
    <definedName name="solver_lhs2" localSheetId="2" hidden="1">'Nomor 3'!$F$10:$F$12</definedName>
    <definedName name="solver_lhs2" localSheetId="3" hidden="1">'Nomor 4 (belum fix)'!$H$10</definedName>
    <definedName name="solver_lhs2" localSheetId="4" hidden="1">'Nomor 4 (sudah fix)'!$H$8</definedName>
    <definedName name="solver_lhs2" localSheetId="5" hidden="1">'Nomor 5'!$B$5:$C$5</definedName>
    <definedName name="solver_lhs3" localSheetId="0" hidden="1">'Nomor 1'!$E$7</definedName>
    <definedName name="solver_lhs3" localSheetId="1" hidden="1">'Nomor 2'!$H$11</definedName>
    <definedName name="solver_lhs3" localSheetId="3" hidden="1">'Nomor 4 (belum fix)'!$H$11</definedName>
    <definedName name="solver_lhs3" localSheetId="4" hidden="1">'Nomor 4 (sudah fix)'!$H$9</definedName>
    <definedName name="solver_lhs3" localSheetId="5" hidden="1">'Nomor 5'!$C$5</definedName>
    <definedName name="solver_lhs4" localSheetId="0" hidden="1">'Nomor 1'!$B$11</definedName>
    <definedName name="solver_lhs4" localSheetId="1" hidden="1">'Nomor 2'!$H$12</definedName>
    <definedName name="solver_lhs4" localSheetId="3" hidden="1">'Nomor 4 (belum fix)'!$H$8</definedName>
    <definedName name="solver_lhs4" localSheetId="4" hidden="1">'Nomor 4 (sudah fix)'!$H$8</definedName>
    <definedName name="solver_lhs4" localSheetId="5" hidden="1">'Nomor 5'!$D$9</definedName>
    <definedName name="solver_lhs5" localSheetId="0" hidden="1">'Nomor 1'!$E$9</definedName>
    <definedName name="solver_lhs5" localSheetId="3" hidden="1">'Nomor 4 (belum fix)'!$H$9</definedName>
    <definedName name="solver_lhs5" localSheetId="4" hidden="1">'Nomor 4 (sudah fix)'!$H$9</definedName>
    <definedName name="solver_lhs6" localSheetId="0" hidden="1">'Nomor 1'!$E$9</definedName>
    <definedName name="solver_lhs6" localSheetId="3" hidden="1">'Nomor 4 (belum fix)'!$H$9</definedName>
    <definedName name="solver_lhs6" localSheetId="4" hidden="1">'Nomor 4 (sudah fix)'!$H$9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2</definedName>
    <definedName name="solver_neg" localSheetId="4" hidden="1">1</definedName>
    <definedName name="solver_neg" localSheetId="5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um" localSheetId="0" hidden="1">2</definedName>
    <definedName name="solver_num" localSheetId="1" hidden="1">4</definedName>
    <definedName name="solver_num" localSheetId="2" hidden="1">2</definedName>
    <definedName name="solver_num" localSheetId="3" hidden="1">5</definedName>
    <definedName name="solver_num" localSheetId="4" hidden="1">3</definedName>
    <definedName name="solver_num" localSheetId="5" hidden="1">4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opt" localSheetId="0" hidden="1">'Nomor 1'!$G$14</definedName>
    <definedName name="solver_opt" localSheetId="1" hidden="1">'Nomor 2'!$B$12</definedName>
    <definedName name="solver_opt" localSheetId="2" hidden="1">'Nomor 3'!$H$16</definedName>
    <definedName name="solver_opt" localSheetId="3" hidden="1">'Nomor 4 (belum fix)'!$J$14</definedName>
    <definedName name="solver_opt" localSheetId="4" hidden="1">'Nomor 4 (sudah fix)'!$J$12</definedName>
    <definedName name="solver_opt" localSheetId="5" hidden="1">'Nomor 5'!$D$6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0.1</definedName>
    <definedName name="solver_pre" localSheetId="4" hidden="1">0.1</definedName>
    <definedName name="solver_pre" localSheetId="5" hidden="1">0.000001</definedName>
    <definedName name="solver_rbv" localSheetId="0" hidden="1">1</definedName>
    <definedName name="solver_rbv" localSheetId="1" hidden="1">1</definedName>
    <definedName name="solver_rbv" localSheetId="2" hidden="1">2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el0" localSheetId="4" hidden="1">1</definedName>
    <definedName name="solver_rel1" localSheetId="0" hidden="1">3</definedName>
    <definedName name="solver_rel1" localSheetId="1" hidden="1">2</definedName>
    <definedName name="solver_rel1" localSheetId="2" hidden="1">2</definedName>
    <definedName name="solver_rel1" localSheetId="3" hidden="1">5</definedName>
    <definedName name="solver_rel1" localSheetId="4" hidden="1">5</definedName>
    <definedName name="solver_rel1" localSheetId="5" hidden="1">3</definedName>
    <definedName name="solver_rel2" localSheetId="0" hidden="1">1</definedName>
    <definedName name="solver_rel2" localSheetId="1" hidden="1">3</definedName>
    <definedName name="solver_rel2" localSheetId="2" hidden="1">2</definedName>
    <definedName name="solver_rel2" localSheetId="3" hidden="1">1</definedName>
    <definedName name="solver_rel2" localSheetId="4" hidden="1">1</definedName>
    <definedName name="solver_rel2" localSheetId="5" hidden="1">4</definedName>
    <definedName name="solver_rel3" localSheetId="0" hidden="1">1</definedName>
    <definedName name="solver_rel3" localSheetId="1" hidden="1">3</definedName>
    <definedName name="solver_rel3" localSheetId="3" hidden="1">2</definedName>
    <definedName name="solver_rel3" localSheetId="4" hidden="1">3</definedName>
    <definedName name="solver_rel3" localSheetId="5" hidden="1">3</definedName>
    <definedName name="solver_rel4" localSheetId="0" hidden="1">3</definedName>
    <definedName name="solver_rel4" localSheetId="1" hidden="1">1</definedName>
    <definedName name="solver_rel4" localSheetId="3" hidden="1">1</definedName>
    <definedName name="solver_rel4" localSheetId="4" hidden="1">1</definedName>
    <definedName name="solver_rel4" localSheetId="5" hidden="1">2</definedName>
    <definedName name="solver_rel5" localSheetId="0" hidden="1">1</definedName>
    <definedName name="solver_rel5" localSheetId="3" hidden="1">3</definedName>
    <definedName name="solver_rel5" localSheetId="4" hidden="1">3</definedName>
    <definedName name="solver_rel6" localSheetId="0" hidden="1">1</definedName>
    <definedName name="solver_rel6" localSheetId="3" hidden="1">2</definedName>
    <definedName name="solver_rel6" localSheetId="4" hidden="1">2</definedName>
    <definedName name="solver_rhs0" localSheetId="4" hidden="1">'Nomor 4 (sudah fix)'!$J$8</definedName>
    <definedName name="solver_rhs1" localSheetId="0" hidden="1">'Nomor 1'!$G$11</definedName>
    <definedName name="solver_rhs1" localSheetId="1" hidden="1">250000</definedName>
    <definedName name="solver_rhs1" localSheetId="2" hidden="1">'Nomor 3'!$B$16:$D$16</definedName>
    <definedName name="solver_rhs1" localSheetId="3" hidden="1">binary</definedName>
    <definedName name="solver_rhs1" localSheetId="4" hidden="1">binary</definedName>
    <definedName name="solver_rhs1" localSheetId="5" hidden="1">'Nomor 5'!$B$9</definedName>
    <definedName name="solver_rhs2" localSheetId="0" hidden="1">'Nomor 1'!$G$7:$G$9</definedName>
    <definedName name="solver_rhs2" localSheetId="1" hidden="1">'Nomor 2'!$J$10</definedName>
    <definedName name="solver_rhs2" localSheetId="2" hidden="1">'Nomor 3'!$H$10:$H$12</definedName>
    <definedName name="solver_rhs2" localSheetId="3" hidden="1">'Nomor 4 (belum fix)'!$J$10</definedName>
    <definedName name="solver_rhs2" localSheetId="4" hidden="1">'Nomor 4 (sudah fix)'!$J$8</definedName>
    <definedName name="solver_rhs2" localSheetId="5" hidden="1">integer</definedName>
    <definedName name="solver_rhs3" localSheetId="0" hidden="1">'Nomor 1'!$G$7</definedName>
    <definedName name="solver_rhs3" localSheetId="1" hidden="1">'Nomor 2'!$J$11</definedName>
    <definedName name="solver_rhs3" localSheetId="3" hidden="1">'Nomor 4 (belum fix)'!$J$11</definedName>
    <definedName name="solver_rhs3" localSheetId="4" hidden="1">'Nomor 4 (sudah fix)'!$J$9</definedName>
    <definedName name="solver_rhs3" localSheetId="5" hidden="1">'Nomor 5'!$C$9</definedName>
    <definedName name="solver_rhs4" localSheetId="0" hidden="1">'Nomor 1'!#REF!</definedName>
    <definedName name="solver_rhs4" localSheetId="1" hidden="1">'Nomor 2'!$J$12</definedName>
    <definedName name="solver_rhs4" localSheetId="3" hidden="1">'Nomor 4 (belum fix)'!$J$8</definedName>
    <definedName name="solver_rhs4" localSheetId="4" hidden="1">'Nomor 4 (sudah fix)'!$J$8</definedName>
    <definedName name="solver_rhs4" localSheetId="5" hidden="1">'Nomor 5'!$F$9</definedName>
    <definedName name="solver_rhs5" localSheetId="0" hidden="1">'Nomor 1'!$G$9</definedName>
    <definedName name="solver_rhs5" localSheetId="3" hidden="1">'Nomor 4 (belum fix)'!$J$9</definedName>
    <definedName name="solver_rhs5" localSheetId="4" hidden="1">'Nomor 4 (sudah fix)'!$J$9</definedName>
    <definedName name="solver_rhs6" localSheetId="0" hidden="1">'Nomor 1'!$G$9</definedName>
    <definedName name="solver_rhs6" localSheetId="3" hidden="1">'Nomor 4 (belum fix)'!$J$9</definedName>
    <definedName name="solver_rhs6" localSheetId="4" hidden="1">'Nomor 4 (sudah fix)'!$J$9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scl" localSheetId="0" hidden="1">1</definedName>
    <definedName name="solver_scl" localSheetId="1" hidden="1">1</definedName>
    <definedName name="solver_scl" localSheetId="2" hidden="1">2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ol" localSheetId="0" hidden="1">0.01</definedName>
    <definedName name="solver_tol" localSheetId="1" hidden="1">0.01</definedName>
    <definedName name="solver_tol" localSheetId="2" hidden="1">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yp" localSheetId="0" hidden="1">1</definedName>
    <definedName name="solver_typ" localSheetId="1" hidden="1">1</definedName>
    <definedName name="solver_typ" localSheetId="2" hidden="1">2</definedName>
    <definedName name="solver_typ" localSheetId="3" hidden="1">1</definedName>
    <definedName name="solver_typ" localSheetId="4" hidden="1">1</definedName>
    <definedName name="solver_typ" localSheetId="5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upplydeman">'[1]LP Problem 5'!$K$7:$K$13</definedName>
    <definedName name="to">'[1]LP Problem 5'!$C$7:$C$25</definedName>
  </definedNames>
  <calcPr calcId="144525"/>
</workbook>
</file>

<file path=xl/calcChain.xml><?xml version="1.0" encoding="utf-8"?>
<calcChain xmlns="http://schemas.openxmlformats.org/spreadsheetml/2006/main">
  <c r="H16" i="3" l="1"/>
  <c r="F10" i="3"/>
  <c r="B12" i="9"/>
  <c r="B13" i="9"/>
  <c r="J11" i="9" s="1"/>
  <c r="J12" i="9"/>
  <c r="H12" i="9"/>
  <c r="H11" i="9"/>
  <c r="F11" i="9"/>
  <c r="E11" i="9"/>
  <c r="H10" i="9"/>
  <c r="F8" i="9"/>
  <c r="E8" i="9"/>
  <c r="D8" i="9"/>
  <c r="D11" i="9" s="1"/>
  <c r="C8" i="9"/>
  <c r="C11" i="9" s="1"/>
  <c r="B8" i="9"/>
  <c r="B11" i="9" s="1"/>
  <c r="J10" i="9" l="1"/>
  <c r="H10" i="7" l="1"/>
  <c r="E7" i="2"/>
  <c r="G14" i="2" l="1"/>
  <c r="H9" i="8"/>
  <c r="H8" i="8"/>
  <c r="F7" i="8"/>
  <c r="J12" i="8" s="1"/>
  <c r="E7" i="8"/>
  <c r="D7" i="8"/>
  <c r="C7" i="8"/>
  <c r="B7" i="8"/>
  <c r="H11" i="7" l="1"/>
  <c r="H9" i="7"/>
  <c r="H8" i="7"/>
  <c r="F7" i="7"/>
  <c r="E7" i="7"/>
  <c r="D7" i="7"/>
  <c r="C7" i="7"/>
  <c r="B7" i="7"/>
  <c r="J14" i="7" l="1"/>
  <c r="D9" i="6" l="1"/>
  <c r="C6" i="6"/>
  <c r="B6" i="6"/>
  <c r="D6" i="6" l="1"/>
  <c r="D14" i="3"/>
  <c r="C14" i="3"/>
  <c r="B14" i="3"/>
  <c r="F12" i="3"/>
  <c r="F11" i="3"/>
  <c r="E9" i="2" l="1"/>
  <c r="E8" i="2"/>
</calcChain>
</file>

<file path=xl/sharedStrings.xml><?xml version="1.0" encoding="utf-8"?>
<sst xmlns="http://schemas.openxmlformats.org/spreadsheetml/2006/main" count="117" uniqueCount="67">
  <si>
    <t>Total Invested</t>
  </si>
  <si>
    <t>Profit per Unit</t>
  </si>
  <si>
    <t>Amount Invested</t>
  </si>
  <si>
    <t>&gt;=</t>
  </si>
  <si>
    <t>&lt;=</t>
  </si>
  <si>
    <t>Project Returned</t>
  </si>
  <si>
    <t>Total Project Returned</t>
  </si>
  <si>
    <t xml:space="preserve">Winkler Furniture </t>
  </si>
  <si>
    <t>Carpentry</t>
  </si>
  <si>
    <t>Painting</t>
  </si>
  <si>
    <t>Finishing</t>
  </si>
  <si>
    <t>Total Profit</t>
  </si>
  <si>
    <t>cabinets/day</t>
  </si>
  <si>
    <t>Problem 1</t>
  </si>
  <si>
    <t>French Provincial</t>
  </si>
  <si>
    <t>Danish Modern</t>
  </si>
  <si>
    <t>Total Production (Cabinet)</t>
  </si>
  <si>
    <t>Hours</t>
  </si>
  <si>
    <t>Heinlein and Krampft Brokerage Firm</t>
  </si>
  <si>
    <t>Problem 2</t>
  </si>
  <si>
    <t>Cost</t>
  </si>
  <si>
    <t>Shipment</t>
  </si>
  <si>
    <t>=</t>
  </si>
  <si>
    <t>Total Received</t>
  </si>
  <si>
    <t>Total Cost (Minimum)</t>
  </si>
  <si>
    <t>Demand</t>
  </si>
  <si>
    <t>Executive Furniture Corporation</t>
  </si>
  <si>
    <t>Problem 3</t>
  </si>
  <si>
    <t>Des Moines</t>
  </si>
  <si>
    <t>Evansville</t>
  </si>
  <si>
    <t>Fort Lauderdale</t>
  </si>
  <si>
    <t>Albuquerque</t>
  </si>
  <si>
    <t>Boston</t>
  </si>
  <si>
    <t>Cleveland</t>
  </si>
  <si>
    <t>Type of Investment</t>
  </si>
  <si>
    <t>Yes or No</t>
  </si>
  <si>
    <t>Total Cost</t>
  </si>
  <si>
    <t>Homework - Problem 4</t>
  </si>
  <si>
    <t>Puma SE</t>
  </si>
  <si>
    <t>Homework - Problem 5</t>
  </si>
  <si>
    <t>Andalus Furniture Company</t>
  </si>
  <si>
    <t>Products</t>
  </si>
  <si>
    <t>Aynor</t>
  </si>
  <si>
    <t>Spartanburg</t>
  </si>
  <si>
    <t>Usage</t>
  </si>
  <si>
    <t>Constraints</t>
  </si>
  <si>
    <t>Ambassador 1</t>
  </si>
  <si>
    <t>Ambassador 2</t>
  </si>
  <si>
    <t>Ambassador 3</t>
  </si>
  <si>
    <t>Ambassador 4</t>
  </si>
  <si>
    <t>Ambassador 5</t>
  </si>
  <si>
    <t>Selling Price</t>
  </si>
  <si>
    <t>Sales Estimate</t>
  </si>
  <si>
    <t>Revenue</t>
  </si>
  <si>
    <t>Favor Rating</t>
  </si>
  <si>
    <t>Total Reveneu</t>
  </si>
  <si>
    <t>Amb 2 or 3</t>
  </si>
  <si>
    <t>Amb 5</t>
  </si>
  <si>
    <t>Net Revenue</t>
  </si>
  <si>
    <t>Los Angeles municipal bonds (LA)</t>
  </si>
  <si>
    <t>Thompson Electronics, Inc (TE)</t>
  </si>
  <si>
    <t>United Aerospace Corp (UAC)</t>
  </si>
  <si>
    <t>Palmer Drugs (PD)</t>
  </si>
  <si>
    <t>Happy Days Nursing Homes (HD)</t>
  </si>
  <si>
    <t>Percentage (min)</t>
  </si>
  <si>
    <t>Percentage (max)</t>
  </si>
  <si>
    <t xml:space="preserve">Projected Rate of Return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</si>
</sst>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  <numFmt numFmtId="166" formatCode="_-* #,##0_-;\-* #,##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164" fontId="0" fillId="2" borderId="0" xfId="1" applyNumberFormat="1" applyFont="1" applyFill="1"/>
    <xf numFmtId="0" fontId="0" fillId="0" borderId="0" xfId="2" applyNumberFormat="1" applyFont="1" applyFill="1"/>
    <xf numFmtId="0" fontId="0" fillId="2" borderId="0" xfId="2" applyNumberFormat="1" applyFont="1" applyFill="1"/>
    <xf numFmtId="0" fontId="3" fillId="0" borderId="0" xfId="0" applyFont="1"/>
    <xf numFmtId="0" fontId="4" fillId="0" borderId="0" xfId="0" applyFont="1"/>
    <xf numFmtId="0" fontId="2" fillId="0" borderId="0" xfId="0" applyFont="1" applyFill="1"/>
    <xf numFmtId="0" fontId="0" fillId="0" borderId="0" xfId="0" applyFont="1"/>
    <xf numFmtId="0" fontId="0" fillId="0" borderId="0" xfId="0" applyFont="1" applyFill="1"/>
    <xf numFmtId="0" fontId="0" fillId="0" borderId="0" xfId="0" quotePrefix="1" applyFont="1"/>
    <xf numFmtId="0" fontId="0" fillId="0" borderId="0" xfId="0" applyFont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applyFont="1" applyAlignment="1">
      <alignment horizontal="center"/>
    </xf>
    <xf numFmtId="165" fontId="0" fillId="0" borderId="0" xfId="3" applyFont="1"/>
    <xf numFmtId="166" fontId="0" fillId="2" borderId="0" xfId="3" applyNumberFormat="1" applyFont="1" applyFill="1"/>
    <xf numFmtId="1" fontId="0" fillId="2" borderId="0" xfId="0" applyNumberFormat="1" applyFont="1" applyFill="1"/>
    <xf numFmtId="1" fontId="0" fillId="0" borderId="0" xfId="0" applyNumberFormat="1" applyFont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Fill="1"/>
    <xf numFmtId="166" fontId="0" fillId="0" borderId="0" xfId="3" applyNumberFormat="1" applyFont="1" applyFill="1"/>
    <xf numFmtId="0" fontId="0" fillId="0" borderId="0" xfId="0" quotePrefix="1" applyFont="1" applyFill="1"/>
  </cellXfs>
  <cellStyles count="4">
    <cellStyle name="Comma" xfId="1" builtinId="3"/>
    <cellStyle name="Comma 2" xf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M%20FEB%20UI/4.%202nd%20Semester%20of%20College/4.%20Business%20Analytics/Materials%20from%20Lecturers/Paruh%202/Week%209/DSL%20-%20Week%209%20-%20Answers%20of%20the%20Proble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P Problem 1"/>
      <sheetName val="LP Problem 2"/>
      <sheetName val="LP Problem 3"/>
      <sheetName val="LP Problem 4"/>
      <sheetName val="LP Problem 5"/>
      <sheetName val="LP Problem 6"/>
    </sheetNames>
    <sheetDataSet>
      <sheetData sheetId="0" refreshError="1"/>
      <sheetData sheetId="1" refreshError="1"/>
      <sheetData sheetId="2"/>
      <sheetData sheetId="3" refreshError="1"/>
      <sheetData sheetId="4">
        <row r="7">
          <cell r="B7" t="str">
            <v>S</v>
          </cell>
          <cell r="C7" t="str">
            <v>A</v>
          </cell>
          <cell r="D7">
            <v>4</v>
          </cell>
          <cell r="F7">
            <v>1</v>
          </cell>
          <cell r="K7">
            <v>1</v>
          </cell>
        </row>
        <row r="8">
          <cell r="B8" t="str">
            <v>S</v>
          </cell>
          <cell r="C8" t="str">
            <v>B</v>
          </cell>
          <cell r="D8">
            <v>2</v>
          </cell>
          <cell r="F8">
            <v>0</v>
          </cell>
          <cell r="K8">
            <v>0</v>
          </cell>
        </row>
        <row r="9">
          <cell r="B9" t="str">
            <v>S</v>
          </cell>
          <cell r="C9" t="str">
            <v>C</v>
          </cell>
          <cell r="D9">
            <v>8</v>
          </cell>
          <cell r="F9">
            <v>0</v>
          </cell>
          <cell r="K9">
            <v>0</v>
          </cell>
        </row>
        <row r="10">
          <cell r="B10" t="str">
            <v>A</v>
          </cell>
          <cell r="C10" t="str">
            <v>C</v>
          </cell>
          <cell r="D10">
            <v>5</v>
          </cell>
          <cell r="F10">
            <v>0</v>
          </cell>
          <cell r="K10">
            <v>0</v>
          </cell>
        </row>
        <row r="11">
          <cell r="B11" t="str">
            <v>A</v>
          </cell>
          <cell r="C11" t="str">
            <v>D</v>
          </cell>
          <cell r="D11">
            <v>2</v>
          </cell>
          <cell r="F11">
            <v>1</v>
          </cell>
          <cell r="K11">
            <v>0</v>
          </cell>
        </row>
        <row r="12">
          <cell r="B12" t="str">
            <v>B</v>
          </cell>
          <cell r="C12" t="str">
            <v>C</v>
          </cell>
          <cell r="D12">
            <v>6</v>
          </cell>
          <cell r="F12">
            <v>0</v>
          </cell>
          <cell r="K12">
            <v>0</v>
          </cell>
        </row>
        <row r="13">
          <cell r="B13" t="str">
            <v>B</v>
          </cell>
          <cell r="C13" t="str">
            <v>E</v>
          </cell>
          <cell r="D13">
            <v>9</v>
          </cell>
          <cell r="F13">
            <v>0</v>
          </cell>
          <cell r="K13">
            <v>-1</v>
          </cell>
        </row>
        <row r="14">
          <cell r="B14" t="str">
            <v>C</v>
          </cell>
          <cell r="C14" t="str">
            <v>A</v>
          </cell>
          <cell r="D14">
            <v>5</v>
          </cell>
          <cell r="F14">
            <v>0</v>
          </cell>
        </row>
        <row r="15">
          <cell r="B15" t="str">
            <v>C</v>
          </cell>
          <cell r="C15" t="str">
            <v>B</v>
          </cell>
          <cell r="D15">
            <v>6</v>
          </cell>
          <cell r="F15">
            <v>0</v>
          </cell>
        </row>
        <row r="16">
          <cell r="B16" t="str">
            <v>C</v>
          </cell>
          <cell r="C16" t="str">
            <v>D</v>
          </cell>
          <cell r="D16">
            <v>1</v>
          </cell>
          <cell r="F16">
            <v>0</v>
          </cell>
        </row>
        <row r="17">
          <cell r="B17" t="str">
            <v>C</v>
          </cell>
          <cell r="C17" t="str">
            <v>E</v>
          </cell>
          <cell r="D17">
            <v>3</v>
          </cell>
          <cell r="F17">
            <v>0</v>
          </cell>
        </row>
        <row r="18">
          <cell r="B18" t="str">
            <v>C</v>
          </cell>
          <cell r="C18" t="str">
            <v>T</v>
          </cell>
          <cell r="D18">
            <v>4</v>
          </cell>
          <cell r="F18">
            <v>1</v>
          </cell>
        </row>
        <row r="19">
          <cell r="B19" t="str">
            <v>C</v>
          </cell>
          <cell r="C19" t="str">
            <v>S</v>
          </cell>
          <cell r="D19">
            <v>8</v>
          </cell>
          <cell r="F19">
            <v>0</v>
          </cell>
        </row>
        <row r="20">
          <cell r="B20" t="str">
            <v>D</v>
          </cell>
          <cell r="C20" t="str">
            <v>A</v>
          </cell>
          <cell r="D20">
            <v>2</v>
          </cell>
          <cell r="F20">
            <v>0</v>
          </cell>
        </row>
        <row r="21">
          <cell r="B21" t="str">
            <v>D</v>
          </cell>
          <cell r="C21" t="str">
            <v>C</v>
          </cell>
          <cell r="D21">
            <v>1</v>
          </cell>
          <cell r="F21">
            <v>1</v>
          </cell>
        </row>
        <row r="22">
          <cell r="B22" t="str">
            <v>D</v>
          </cell>
          <cell r="C22" t="str">
            <v>T</v>
          </cell>
          <cell r="D22">
            <v>7</v>
          </cell>
          <cell r="F22">
            <v>0</v>
          </cell>
        </row>
        <row r="23">
          <cell r="B23" t="str">
            <v>E</v>
          </cell>
          <cell r="C23" t="str">
            <v>B</v>
          </cell>
          <cell r="D23">
            <v>9</v>
          </cell>
          <cell r="F23">
            <v>0</v>
          </cell>
        </row>
        <row r="24">
          <cell r="B24" t="str">
            <v>E</v>
          </cell>
          <cell r="C24" t="str">
            <v>C</v>
          </cell>
          <cell r="D24">
            <v>3</v>
          </cell>
          <cell r="F24">
            <v>0</v>
          </cell>
        </row>
        <row r="25">
          <cell r="B25" t="str">
            <v>E</v>
          </cell>
          <cell r="C25" t="str">
            <v>T</v>
          </cell>
          <cell r="D25">
            <v>5</v>
          </cell>
          <cell r="F25">
            <v>0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45" zoomScaleNormal="145" workbookViewId="0">
      <selection activeCell="C8" sqref="C8"/>
    </sheetView>
  </sheetViews>
  <sheetFormatPr defaultRowHeight="15"/>
  <cols>
    <col min="1" max="1" width="23.28515625" customWidth="1"/>
    <col min="2" max="2" width="17.7109375" bestFit="1" customWidth="1"/>
    <col min="3" max="3" width="16.28515625" bestFit="1" customWidth="1"/>
    <col min="4" max="4" width="3.5703125" customWidth="1"/>
    <col min="5" max="5" width="14.28515625" customWidth="1"/>
    <col min="6" max="6" width="2.7109375" customWidth="1"/>
    <col min="7" max="7" width="17.7109375" customWidth="1"/>
    <col min="8" max="8" width="12.42578125" bestFit="1" customWidth="1"/>
  </cols>
  <sheetData>
    <row r="1" spans="1:8">
      <c r="A1" s="1" t="s">
        <v>13</v>
      </c>
    </row>
    <row r="2" spans="1:8">
      <c r="A2" s="1" t="s">
        <v>7</v>
      </c>
    </row>
    <row r="4" spans="1:8">
      <c r="A4" s="8"/>
      <c r="B4" s="8" t="s">
        <v>14</v>
      </c>
      <c r="C4" s="8" t="s">
        <v>15</v>
      </c>
      <c r="D4" s="8"/>
      <c r="E4" s="8"/>
      <c r="F4" s="8"/>
      <c r="G4" s="8"/>
      <c r="H4" s="8"/>
    </row>
    <row r="5" spans="1:8">
      <c r="A5" s="9" t="s">
        <v>58</v>
      </c>
      <c r="B5" s="9">
        <v>28</v>
      </c>
      <c r="C5" s="9">
        <v>25</v>
      </c>
      <c r="D5" s="8"/>
      <c r="E5" s="8"/>
      <c r="F5" s="8"/>
      <c r="G5" s="8"/>
      <c r="H5" s="8"/>
    </row>
    <row r="6" spans="1:8">
      <c r="A6" s="8"/>
      <c r="B6" s="8"/>
      <c r="C6" s="8"/>
      <c r="D6" s="8"/>
      <c r="F6" s="8"/>
      <c r="G6" s="8" t="s">
        <v>45</v>
      </c>
      <c r="H6" s="8"/>
    </row>
    <row r="7" spans="1:8">
      <c r="A7" s="7" t="s">
        <v>8</v>
      </c>
      <c r="B7" s="9">
        <v>3</v>
      </c>
      <c r="C7" s="9">
        <v>2</v>
      </c>
      <c r="D7" s="8"/>
      <c r="E7" s="9">
        <f>SUMPRODUCT(B11:C11,B7:C7)</f>
        <v>360</v>
      </c>
      <c r="F7" s="10" t="s">
        <v>4</v>
      </c>
      <c r="G7" s="8">
        <v>360</v>
      </c>
      <c r="H7" s="8" t="s">
        <v>17</v>
      </c>
    </row>
    <row r="8" spans="1:8">
      <c r="A8" s="7" t="s">
        <v>9</v>
      </c>
      <c r="B8" s="9">
        <v>1.5</v>
      </c>
      <c r="C8" s="9">
        <v>1</v>
      </c>
      <c r="D8" s="8"/>
      <c r="E8" s="9">
        <f>SUMPRODUCT(B11:C11,B8:C8)</f>
        <v>180</v>
      </c>
      <c r="F8" s="10" t="s">
        <v>4</v>
      </c>
      <c r="G8" s="8">
        <v>200</v>
      </c>
      <c r="H8" s="8" t="s">
        <v>17</v>
      </c>
    </row>
    <row r="9" spans="1:8">
      <c r="A9" s="7" t="s">
        <v>10</v>
      </c>
      <c r="B9" s="9">
        <v>0.75</v>
      </c>
      <c r="C9" s="9">
        <v>0.75</v>
      </c>
      <c r="D9" s="8"/>
      <c r="E9" s="9">
        <f>SUMPRODUCT(B11:C11,B9:C9)</f>
        <v>112.5</v>
      </c>
      <c r="F9" s="10" t="s">
        <v>4</v>
      </c>
      <c r="G9" s="8">
        <v>125</v>
      </c>
      <c r="H9" s="8" t="s">
        <v>17</v>
      </c>
    </row>
    <row r="10" spans="1:8">
      <c r="A10" s="8"/>
      <c r="B10" s="8"/>
      <c r="C10" s="8"/>
      <c r="D10" s="8"/>
      <c r="E10" s="8"/>
      <c r="F10" s="8"/>
      <c r="G10" s="8"/>
      <c r="H10" s="8"/>
    </row>
    <row r="11" spans="1:8">
      <c r="A11" s="9" t="s">
        <v>16</v>
      </c>
      <c r="B11" s="9">
        <v>60</v>
      </c>
      <c r="C11" s="9">
        <v>90</v>
      </c>
      <c r="D11" s="8"/>
      <c r="E11" s="8"/>
      <c r="F11" s="10" t="s">
        <v>3</v>
      </c>
      <c r="G11" s="8">
        <v>60</v>
      </c>
      <c r="H11" s="8" t="s">
        <v>12</v>
      </c>
    </row>
    <row r="12" spans="1:8">
      <c r="A12" s="8"/>
      <c r="B12" s="8"/>
      <c r="C12" s="8"/>
      <c r="D12" s="8"/>
      <c r="E12" s="8"/>
      <c r="F12" s="8"/>
      <c r="G12" s="8"/>
      <c r="H12" s="8"/>
    </row>
    <row r="13" spans="1:8">
      <c r="A13" s="8"/>
      <c r="B13" s="8"/>
      <c r="C13" s="8"/>
      <c r="D13" s="8"/>
      <c r="E13" s="8"/>
      <c r="F13" s="8"/>
      <c r="G13" s="8" t="s">
        <v>11</v>
      </c>
      <c r="H13" s="8"/>
    </row>
    <row r="14" spans="1:8">
      <c r="A14" s="8"/>
      <c r="B14" s="8"/>
      <c r="C14" s="8"/>
      <c r="D14" s="8"/>
      <c r="E14" s="8"/>
      <c r="F14" s="8"/>
      <c r="G14" s="2">
        <f>SUMPRODUCT(B5:C5,B11:C11)</f>
        <v>3930</v>
      </c>
      <c r="H1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="115" zoomScaleNormal="115" workbookViewId="0">
      <selection activeCell="E7" sqref="E7"/>
    </sheetView>
  </sheetViews>
  <sheetFormatPr defaultColWidth="8.7109375" defaultRowHeight="14.25"/>
  <cols>
    <col min="1" max="1" width="21.42578125" style="5" bestFit="1" customWidth="1"/>
    <col min="2" max="6" width="16.28515625" style="5" customWidth="1"/>
    <col min="7" max="7" width="2.5703125" style="5" customWidth="1"/>
    <col min="8" max="8" width="14.85546875" style="5" bestFit="1" customWidth="1"/>
    <col min="9" max="9" width="4.140625" style="5" bestFit="1" customWidth="1"/>
    <col min="10" max="10" width="19" style="5" bestFit="1" customWidth="1"/>
    <col min="11" max="16384" width="8.7109375" style="5"/>
  </cols>
  <sheetData>
    <row r="1" spans="1:11" ht="15">
      <c r="A1" s="1" t="s">
        <v>19</v>
      </c>
    </row>
    <row r="2" spans="1:11" ht="15">
      <c r="A2" s="1" t="s">
        <v>18</v>
      </c>
    </row>
    <row r="3" spans="1:11" ht="15">
      <c r="A3" s="1"/>
    </row>
    <row r="4" spans="1:11" ht="45">
      <c r="A4" s="19" t="s">
        <v>66</v>
      </c>
      <c r="B4" s="18" t="s">
        <v>59</v>
      </c>
      <c r="C4" s="18" t="s">
        <v>60</v>
      </c>
      <c r="D4" s="19" t="s">
        <v>61</v>
      </c>
      <c r="E4" s="19" t="s">
        <v>62</v>
      </c>
      <c r="F4" s="19" t="s">
        <v>63</v>
      </c>
      <c r="G4" s="8"/>
      <c r="H4" s="8"/>
      <c r="I4" s="8"/>
      <c r="J4" s="8"/>
    </row>
    <row r="5" spans="1:11" ht="15">
      <c r="A5" s="8"/>
      <c r="B5" s="8"/>
      <c r="C5" s="8"/>
      <c r="D5" s="8"/>
      <c r="E5" s="8"/>
      <c r="F5" s="8"/>
      <c r="G5" s="8"/>
      <c r="H5" s="8"/>
      <c r="I5" s="8"/>
      <c r="J5" s="8"/>
    </row>
    <row r="6" spans="1:11" ht="15">
      <c r="A6" s="8" t="s">
        <v>64</v>
      </c>
      <c r="B6" s="8">
        <v>0.2</v>
      </c>
      <c r="C6" s="8"/>
      <c r="D6" s="8">
        <v>0.4</v>
      </c>
      <c r="E6" s="8"/>
      <c r="F6" s="9">
        <v>0.2</v>
      </c>
      <c r="G6" s="9"/>
      <c r="H6" s="9"/>
      <c r="I6" s="9"/>
      <c r="J6" s="9"/>
      <c r="K6" s="20"/>
    </row>
    <row r="7" spans="1:11" ht="15">
      <c r="A7" s="8" t="s">
        <v>65</v>
      </c>
      <c r="B7" s="8">
        <v>0.5</v>
      </c>
      <c r="C7" s="8"/>
      <c r="D7" s="8"/>
      <c r="E7" s="8"/>
      <c r="F7" s="9">
        <v>0.5</v>
      </c>
      <c r="G7" s="9"/>
      <c r="H7" s="9"/>
      <c r="I7" s="9"/>
      <c r="J7" s="9"/>
      <c r="K7" s="20"/>
    </row>
    <row r="8" spans="1:11" ht="15">
      <c r="A8" s="9" t="s">
        <v>1</v>
      </c>
      <c r="B8" s="9">
        <f>5.3/100</f>
        <v>5.2999999999999999E-2</v>
      </c>
      <c r="C8" s="9">
        <f>6.8/100</f>
        <v>6.8000000000000005E-2</v>
      </c>
      <c r="D8" s="9">
        <f>4.9/100</f>
        <v>4.9000000000000002E-2</v>
      </c>
      <c r="E8" s="9">
        <f>8.4/100</f>
        <v>8.4000000000000005E-2</v>
      </c>
      <c r="F8" s="9">
        <f>11.8/100</f>
        <v>0.11800000000000001</v>
      </c>
      <c r="G8" s="9"/>
      <c r="H8" s="9"/>
      <c r="I8" s="9"/>
      <c r="J8" s="9"/>
      <c r="K8" s="20"/>
    </row>
    <row r="9" spans="1:11" ht="15">
      <c r="A9" s="9"/>
      <c r="B9" s="9"/>
      <c r="C9" s="9"/>
      <c r="D9" s="9"/>
      <c r="E9" s="9"/>
      <c r="F9" s="9"/>
      <c r="G9" s="9"/>
      <c r="I9" s="9"/>
      <c r="J9" s="8" t="s">
        <v>45</v>
      </c>
      <c r="K9" s="20"/>
    </row>
    <row r="10" spans="1:11" ht="15">
      <c r="A10" s="9" t="s">
        <v>2</v>
      </c>
      <c r="B10" s="21">
        <v>50000.000000000022</v>
      </c>
      <c r="C10" s="9">
        <v>0</v>
      </c>
      <c r="D10" s="9">
        <v>0</v>
      </c>
      <c r="E10" s="21">
        <v>174999.99999999991</v>
      </c>
      <c r="F10" s="21">
        <v>25000.000000000011</v>
      </c>
      <c r="G10" s="9"/>
      <c r="H10" s="21">
        <f>B10</f>
        <v>50000.000000000022</v>
      </c>
      <c r="I10" s="22" t="s">
        <v>3</v>
      </c>
      <c r="J10" s="21">
        <f>0.2*B13</f>
        <v>49999.999999999993</v>
      </c>
      <c r="K10" s="20"/>
    </row>
    <row r="11" spans="1:11" ht="15">
      <c r="A11" s="9" t="s">
        <v>5</v>
      </c>
      <c r="B11" s="21">
        <f>B8*B10</f>
        <v>2650.0000000000009</v>
      </c>
      <c r="C11" s="9">
        <f>C8*C10</f>
        <v>0</v>
      </c>
      <c r="D11" s="9">
        <f t="shared" ref="D11:F11" si="0">D8*D10</f>
        <v>0</v>
      </c>
      <c r="E11" s="21">
        <f t="shared" si="0"/>
        <v>14699.999999999993</v>
      </c>
      <c r="F11" s="21">
        <f t="shared" si="0"/>
        <v>2950.0000000000014</v>
      </c>
      <c r="G11" s="9"/>
      <c r="H11" s="21">
        <f>C10+D10+E10</f>
        <v>174999.99999999991</v>
      </c>
      <c r="I11" s="22" t="s">
        <v>3</v>
      </c>
      <c r="J11" s="21">
        <f>0.4*B13</f>
        <v>99999.999999999985</v>
      </c>
      <c r="K11" s="20"/>
    </row>
    <row r="12" spans="1:11" ht="15">
      <c r="A12" s="9" t="s">
        <v>6</v>
      </c>
      <c r="B12" s="15">
        <f>SUMPRODUCT(B8:F8,B10:F10)</f>
        <v>20299.999999999993</v>
      </c>
      <c r="C12" s="9"/>
      <c r="D12" s="9"/>
      <c r="E12" s="9"/>
      <c r="F12" s="9"/>
      <c r="G12" s="9"/>
      <c r="H12" s="21">
        <f>F10</f>
        <v>25000.000000000011</v>
      </c>
      <c r="I12" s="9" t="s">
        <v>4</v>
      </c>
      <c r="J12" s="21">
        <f>0.5*B10</f>
        <v>25000.000000000011</v>
      </c>
      <c r="K12" s="20"/>
    </row>
    <row r="13" spans="1:11" ht="15">
      <c r="A13" s="9" t="s">
        <v>0</v>
      </c>
      <c r="B13" s="21">
        <f>SUM(B10:F10)</f>
        <v>249999.99999999994</v>
      </c>
      <c r="C13" s="9"/>
      <c r="D13" s="9"/>
      <c r="E13" s="9"/>
      <c r="F13" s="9"/>
      <c r="G13" s="9"/>
      <c r="H13" s="9"/>
      <c r="I13" s="9"/>
      <c r="J13" s="9"/>
      <c r="K13" s="20"/>
    </row>
    <row r="14" spans="1:11">
      <c r="F14" s="20"/>
      <c r="G14" s="20"/>
      <c r="H14" s="20"/>
      <c r="I14" s="20"/>
      <c r="J14" s="20"/>
      <c r="K14" s="20"/>
    </row>
    <row r="15" spans="1:11">
      <c r="F15" s="20"/>
      <c r="G15" s="20"/>
      <c r="H15" s="20"/>
      <c r="I15" s="20"/>
      <c r="J15" s="20"/>
      <c r="K15" s="20"/>
    </row>
    <row r="16" spans="1:11">
      <c r="F16" s="20"/>
      <c r="G16" s="20"/>
      <c r="H16" s="20"/>
      <c r="I16" s="20"/>
      <c r="J16" s="20"/>
      <c r="K16" s="20"/>
    </row>
    <row r="17" spans="6:11">
      <c r="F17" s="20"/>
      <c r="G17" s="20"/>
      <c r="H17" s="20"/>
      <c r="I17" s="20"/>
      <c r="J17" s="20"/>
      <c r="K17" s="20"/>
    </row>
    <row r="18" spans="6:11">
      <c r="F18" s="20"/>
      <c r="G18" s="20"/>
      <c r="H18" s="20"/>
      <c r="I18" s="20"/>
      <c r="J18" s="20"/>
      <c r="K18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130" zoomScaleNormal="130" workbookViewId="0">
      <selection activeCell="D9" sqref="D9"/>
    </sheetView>
  </sheetViews>
  <sheetFormatPr defaultRowHeight="15"/>
  <cols>
    <col min="1" max="1" width="18.140625" customWidth="1"/>
    <col min="2" max="4" width="12.5703125" bestFit="1" customWidth="1"/>
    <col min="5" max="5" width="3.140625" customWidth="1"/>
    <col min="6" max="6" width="14.85546875" bestFit="1" customWidth="1"/>
    <col min="7" max="7" width="3.42578125" customWidth="1"/>
    <col min="8" max="8" width="20.42578125" bestFit="1" customWidth="1"/>
  </cols>
  <sheetData>
    <row r="1" spans="1:8">
      <c r="A1" s="1" t="s">
        <v>27</v>
      </c>
    </row>
    <row r="2" spans="1:8">
      <c r="A2" s="1" t="s">
        <v>26</v>
      </c>
    </row>
    <row r="4" spans="1:8">
      <c r="A4" s="8" t="s">
        <v>20</v>
      </c>
      <c r="B4" s="11" t="s">
        <v>31</v>
      </c>
      <c r="C4" s="11" t="s">
        <v>32</v>
      </c>
      <c r="D4" s="11" t="s">
        <v>33</v>
      </c>
      <c r="E4" s="8"/>
      <c r="F4" s="8"/>
      <c r="G4" s="8"/>
      <c r="H4" s="8"/>
    </row>
    <row r="5" spans="1:8">
      <c r="A5" s="8" t="s">
        <v>28</v>
      </c>
      <c r="B5" s="3">
        <v>5</v>
      </c>
      <c r="C5" s="3">
        <v>4</v>
      </c>
      <c r="D5" s="3">
        <v>3</v>
      </c>
      <c r="E5" s="8"/>
      <c r="F5" s="8"/>
      <c r="G5" s="8"/>
      <c r="H5" s="8"/>
    </row>
    <row r="6" spans="1:8">
      <c r="A6" s="8" t="s">
        <v>29</v>
      </c>
      <c r="B6" s="3">
        <v>8</v>
      </c>
      <c r="C6" s="3">
        <v>4</v>
      </c>
      <c r="D6" s="3">
        <v>3</v>
      </c>
      <c r="E6" s="8"/>
      <c r="F6" s="8"/>
      <c r="G6" s="8"/>
      <c r="H6" s="8"/>
    </row>
    <row r="7" spans="1:8">
      <c r="A7" s="8" t="s">
        <v>30</v>
      </c>
      <c r="B7" s="3">
        <v>9</v>
      </c>
      <c r="C7" s="3">
        <v>7</v>
      </c>
      <c r="D7" s="3">
        <v>5</v>
      </c>
      <c r="E7" s="8"/>
      <c r="F7" s="8"/>
      <c r="G7" s="8"/>
      <c r="H7" s="8"/>
    </row>
    <row r="8" spans="1:8" ht="14.25" customHeight="1">
      <c r="A8" s="8"/>
      <c r="B8" s="8"/>
      <c r="C8" s="8"/>
      <c r="D8" s="8"/>
      <c r="E8" s="8"/>
      <c r="F8" s="8"/>
      <c r="G8" s="8"/>
      <c r="H8" s="8"/>
    </row>
    <row r="9" spans="1:8">
      <c r="A9" s="8" t="s">
        <v>21</v>
      </c>
      <c r="B9" s="11" t="s">
        <v>31</v>
      </c>
      <c r="C9" s="11" t="s">
        <v>32</v>
      </c>
      <c r="D9" s="11" t="s">
        <v>33</v>
      </c>
      <c r="E9" s="8"/>
      <c r="G9" s="8"/>
      <c r="H9" s="8" t="s">
        <v>45</v>
      </c>
    </row>
    <row r="10" spans="1:8">
      <c r="A10" s="8" t="s">
        <v>28</v>
      </c>
      <c r="B10" s="9">
        <v>200</v>
      </c>
      <c r="C10" s="9">
        <v>50</v>
      </c>
      <c r="D10" s="9">
        <v>50</v>
      </c>
      <c r="E10" s="8"/>
      <c r="F10" s="9">
        <f>SUM(B10:D10)</f>
        <v>300</v>
      </c>
      <c r="G10" s="12" t="s">
        <v>22</v>
      </c>
      <c r="H10" s="8">
        <v>300</v>
      </c>
    </row>
    <row r="11" spans="1:8">
      <c r="A11" s="8" t="s">
        <v>29</v>
      </c>
      <c r="B11" s="9">
        <v>0</v>
      </c>
      <c r="C11" s="9">
        <v>150</v>
      </c>
      <c r="D11" s="9">
        <v>0</v>
      </c>
      <c r="E11" s="8"/>
      <c r="F11" s="9">
        <f>SUM(B11:D11)</f>
        <v>150</v>
      </c>
      <c r="G11" s="12" t="s">
        <v>22</v>
      </c>
      <c r="H11" s="8">
        <v>150</v>
      </c>
    </row>
    <row r="12" spans="1:8">
      <c r="A12" s="8" t="s">
        <v>30</v>
      </c>
      <c r="B12" s="9">
        <v>0</v>
      </c>
      <c r="C12" s="9">
        <v>0</v>
      </c>
      <c r="D12" s="9">
        <v>250</v>
      </c>
      <c r="E12" s="8"/>
      <c r="F12" s="9">
        <f>SUM(B12:D12)</f>
        <v>250</v>
      </c>
      <c r="G12" s="12" t="s">
        <v>22</v>
      </c>
      <c r="H12" s="8">
        <v>250</v>
      </c>
    </row>
    <row r="13" spans="1:8">
      <c r="A13" s="8"/>
      <c r="B13" s="8"/>
      <c r="C13" s="8"/>
      <c r="D13" s="8"/>
      <c r="E13" s="8"/>
      <c r="F13" s="8"/>
      <c r="G13" s="8"/>
      <c r="H13" s="8"/>
    </row>
    <row r="14" spans="1:8">
      <c r="A14" s="8" t="s">
        <v>23</v>
      </c>
      <c r="B14" s="9">
        <f>SUM(B10:B12)</f>
        <v>200</v>
      </c>
      <c r="C14" s="9">
        <f>SUM(C10:C12)</f>
        <v>200</v>
      </c>
      <c r="D14" s="9">
        <f>SUM(D10:D12)</f>
        <v>300</v>
      </c>
      <c r="E14" s="8"/>
      <c r="F14" s="8"/>
      <c r="G14" s="8"/>
      <c r="H14" s="8"/>
    </row>
    <row r="15" spans="1:8">
      <c r="A15" s="8"/>
      <c r="B15" s="12" t="s">
        <v>22</v>
      </c>
      <c r="C15" s="12" t="s">
        <v>22</v>
      </c>
      <c r="D15" s="12" t="s">
        <v>22</v>
      </c>
      <c r="E15" s="8"/>
      <c r="F15" s="8"/>
      <c r="G15" s="8"/>
      <c r="H15" s="8" t="s">
        <v>24</v>
      </c>
    </row>
    <row r="16" spans="1:8">
      <c r="A16" s="8" t="s">
        <v>25</v>
      </c>
      <c r="B16" s="8">
        <v>200</v>
      </c>
      <c r="C16" s="8">
        <v>200</v>
      </c>
      <c r="D16" s="8">
        <v>300</v>
      </c>
      <c r="E16" s="8"/>
      <c r="F16" s="8"/>
      <c r="G16" s="8"/>
      <c r="H16" s="4">
        <f>SUMPRODUCT(B5:D5,B10:D10)+SUMPRODUCT(B6:D6,B11:D11)+SUMPRODUCT(B7:D7,B12:D12)</f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115" zoomScaleNormal="115" workbookViewId="0">
      <selection activeCell="A19" sqref="A19"/>
    </sheetView>
  </sheetViews>
  <sheetFormatPr defaultRowHeight="15"/>
  <cols>
    <col min="1" max="1" width="22.42578125" bestFit="1" customWidth="1"/>
    <col min="2" max="6" width="14.28515625" customWidth="1"/>
    <col min="8" max="8" width="14.28515625" bestFit="1" customWidth="1"/>
    <col min="9" max="9" width="3.5703125" customWidth="1"/>
    <col min="10" max="10" width="19.42578125" bestFit="1" customWidth="1"/>
  </cols>
  <sheetData>
    <row r="1" spans="1:10">
      <c r="A1" s="1" t="s">
        <v>37</v>
      </c>
      <c r="B1" s="6"/>
      <c r="C1" s="6"/>
      <c r="D1" s="6"/>
      <c r="E1" s="6"/>
      <c r="F1" s="6"/>
      <c r="G1" s="6"/>
      <c r="H1" s="6"/>
      <c r="I1" s="6"/>
      <c r="J1" s="6"/>
    </row>
    <row r="2" spans="1:10">
      <c r="A2" s="1" t="s">
        <v>38</v>
      </c>
      <c r="B2" s="6"/>
      <c r="C2" s="6"/>
      <c r="D2" s="6"/>
      <c r="E2" s="6"/>
      <c r="F2" s="6"/>
      <c r="G2" s="6"/>
      <c r="H2" s="6"/>
      <c r="I2" s="6"/>
      <c r="J2" s="6"/>
    </row>
    <row r="3" spans="1:10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>
      <c r="A4" s="8" t="s">
        <v>34</v>
      </c>
      <c r="B4" s="13" t="s">
        <v>46</v>
      </c>
      <c r="C4" s="13" t="s">
        <v>47</v>
      </c>
      <c r="D4" s="13" t="s">
        <v>48</v>
      </c>
      <c r="E4" s="13" t="s">
        <v>49</v>
      </c>
      <c r="F4" s="13" t="s">
        <v>50</v>
      </c>
      <c r="G4" s="8"/>
      <c r="H4" s="8" t="s">
        <v>51</v>
      </c>
      <c r="I4" s="8"/>
      <c r="J4" s="8"/>
    </row>
    <row r="5" spans="1:10">
      <c r="A5" s="8" t="s">
        <v>52</v>
      </c>
      <c r="B5" s="8">
        <v>9200</v>
      </c>
      <c r="C5" s="8">
        <v>9900</v>
      </c>
      <c r="D5" s="8">
        <v>9800</v>
      </c>
      <c r="E5" s="8">
        <v>9000</v>
      </c>
      <c r="F5" s="8">
        <v>8900</v>
      </c>
      <c r="G5" s="8"/>
      <c r="H5" s="8">
        <v>350</v>
      </c>
      <c r="I5" s="8"/>
      <c r="J5" s="8"/>
    </row>
    <row r="6" spans="1:10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>
      <c r="A7" s="8" t="s">
        <v>53</v>
      </c>
      <c r="B7" s="8">
        <f>B5*$H$5</f>
        <v>3220000</v>
      </c>
      <c r="C7" s="8">
        <f t="shared" ref="C7:F7" si="0">C5*$H$5</f>
        <v>3465000</v>
      </c>
      <c r="D7" s="8">
        <f t="shared" si="0"/>
        <v>3430000</v>
      </c>
      <c r="E7" s="8">
        <f t="shared" si="0"/>
        <v>3150000</v>
      </c>
      <c r="F7" s="8">
        <f t="shared" si="0"/>
        <v>3115000</v>
      </c>
      <c r="G7" s="8"/>
      <c r="I7" s="8"/>
      <c r="J7" s="8" t="s">
        <v>45</v>
      </c>
    </row>
    <row r="8" spans="1:10">
      <c r="A8" s="8" t="s">
        <v>20</v>
      </c>
      <c r="B8" s="9">
        <v>196000</v>
      </c>
      <c r="C8" s="9">
        <v>200000</v>
      </c>
      <c r="D8" s="9">
        <v>205000</v>
      </c>
      <c r="E8" s="9">
        <v>180000</v>
      </c>
      <c r="F8" s="9">
        <v>190000</v>
      </c>
      <c r="G8" s="8"/>
      <c r="H8" s="14">
        <f>SUMPRODUCT(B14:F14,B8:F8)</f>
        <v>640000</v>
      </c>
      <c r="I8" s="10" t="s">
        <v>4</v>
      </c>
      <c r="J8" s="8">
        <v>640000</v>
      </c>
    </row>
    <row r="9" spans="1:10">
      <c r="A9" s="8" t="s">
        <v>54</v>
      </c>
      <c r="B9" s="9">
        <v>4</v>
      </c>
      <c r="C9" s="9">
        <v>5</v>
      </c>
      <c r="D9" s="9">
        <v>4</v>
      </c>
      <c r="E9" s="9">
        <v>4</v>
      </c>
      <c r="F9" s="9">
        <v>3</v>
      </c>
      <c r="G9" s="8"/>
      <c r="H9" s="8">
        <f>SUMPRODUCT(B14:F14,B9:F9)</f>
        <v>13.428571428571429</v>
      </c>
      <c r="I9" s="10" t="s">
        <v>3</v>
      </c>
      <c r="J9" s="8">
        <v>15</v>
      </c>
    </row>
    <row r="10" spans="1:10">
      <c r="A10" s="8" t="s">
        <v>56</v>
      </c>
      <c r="B10" s="9">
        <v>0</v>
      </c>
      <c r="C10" s="9">
        <v>1</v>
      </c>
      <c r="D10" s="9">
        <v>1</v>
      </c>
      <c r="E10" s="9">
        <v>0</v>
      </c>
      <c r="F10" s="9">
        <v>0</v>
      </c>
      <c r="G10" s="8"/>
      <c r="H10" s="8">
        <f>SUMPRODUCT(B14:F14,B10:F10)</f>
        <v>1</v>
      </c>
      <c r="I10" s="10" t="s">
        <v>4</v>
      </c>
      <c r="J10" s="8">
        <v>1</v>
      </c>
    </row>
    <row r="11" spans="1:10">
      <c r="A11" s="8" t="s">
        <v>57</v>
      </c>
      <c r="B11" s="9">
        <v>0</v>
      </c>
      <c r="C11" s="9">
        <v>0</v>
      </c>
      <c r="D11" s="9">
        <v>0</v>
      </c>
      <c r="E11" s="9">
        <v>0</v>
      </c>
      <c r="F11" s="9">
        <v>1</v>
      </c>
      <c r="G11" s="8"/>
      <c r="H11" s="8">
        <f>SUMPRODUCT(B14:F14,B11:F11)</f>
        <v>1</v>
      </c>
      <c r="I11" s="10" t="s">
        <v>22</v>
      </c>
      <c r="J11" s="8">
        <v>1</v>
      </c>
    </row>
    <row r="12" spans="1:10">
      <c r="A12" s="8"/>
      <c r="B12" s="9"/>
      <c r="C12" s="9"/>
      <c r="D12" s="9"/>
      <c r="E12" s="9"/>
      <c r="F12" s="9"/>
      <c r="G12" s="8"/>
      <c r="H12" s="8"/>
      <c r="I12" s="10"/>
      <c r="J12" s="8"/>
    </row>
    <row r="13" spans="1:10">
      <c r="A13" s="8"/>
      <c r="B13" s="9"/>
      <c r="C13" s="9"/>
      <c r="D13" s="9"/>
      <c r="E13" s="9"/>
      <c r="F13" s="9"/>
      <c r="G13" s="8"/>
      <c r="H13" s="8"/>
      <c r="I13" s="8"/>
      <c r="J13" s="8" t="s">
        <v>55</v>
      </c>
    </row>
    <row r="14" spans="1:10">
      <c r="A14" s="8" t="s">
        <v>35</v>
      </c>
      <c r="B14" s="9">
        <v>0.35714285714285726</v>
      </c>
      <c r="C14" s="9">
        <v>1</v>
      </c>
      <c r="D14" s="9">
        <v>0</v>
      </c>
      <c r="E14" s="9">
        <v>1</v>
      </c>
      <c r="F14" s="9">
        <v>1</v>
      </c>
      <c r="G14" s="8"/>
      <c r="H14" s="8"/>
      <c r="I14" s="8"/>
      <c r="J14" s="15">
        <f>SUMPRODUCT(B7:F7,B14:F14)</f>
        <v>10880000</v>
      </c>
    </row>
    <row r="15" spans="1:10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>
      <c r="A16" s="6"/>
      <c r="B16" s="6"/>
      <c r="C16" s="6"/>
      <c r="D16" s="6"/>
      <c r="E16" s="6"/>
      <c r="F16" s="6"/>
      <c r="G16" s="6"/>
      <c r="H16" s="6"/>
      <c r="I16" s="6"/>
      <c r="J1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115" zoomScaleNormal="115" workbookViewId="0">
      <selection activeCell="H7" sqref="H7"/>
    </sheetView>
  </sheetViews>
  <sheetFormatPr defaultRowHeight="15"/>
  <cols>
    <col min="1" max="1" width="22.42578125" bestFit="1" customWidth="1"/>
    <col min="2" max="6" width="14.28515625" customWidth="1"/>
    <col min="8" max="8" width="14.28515625" bestFit="1" customWidth="1"/>
    <col min="9" max="9" width="3.5703125" customWidth="1"/>
    <col min="10" max="10" width="19.42578125" bestFit="1" customWidth="1"/>
  </cols>
  <sheetData>
    <row r="1" spans="1:10">
      <c r="A1" s="1" t="s">
        <v>37</v>
      </c>
      <c r="B1" s="6"/>
      <c r="C1" s="6"/>
      <c r="D1" s="6"/>
      <c r="E1" s="6"/>
      <c r="F1" s="6"/>
      <c r="G1" s="6"/>
      <c r="H1" s="6"/>
      <c r="I1" s="6"/>
      <c r="J1" s="6"/>
    </row>
    <row r="2" spans="1:10">
      <c r="A2" s="1" t="s">
        <v>38</v>
      </c>
      <c r="B2" s="6"/>
      <c r="C2" s="6"/>
      <c r="D2" s="6"/>
      <c r="E2" s="6"/>
      <c r="F2" s="6"/>
      <c r="G2" s="6"/>
      <c r="H2" s="6"/>
      <c r="I2" s="6"/>
      <c r="J2" s="6"/>
    </row>
    <row r="3" spans="1:10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>
      <c r="A4" s="8" t="s">
        <v>34</v>
      </c>
      <c r="B4" s="13" t="s">
        <v>46</v>
      </c>
      <c r="C4" s="13" t="s">
        <v>47</v>
      </c>
      <c r="D4" s="13" t="s">
        <v>48</v>
      </c>
      <c r="E4" s="13" t="s">
        <v>49</v>
      </c>
      <c r="F4" s="13" t="s">
        <v>50</v>
      </c>
      <c r="G4" s="8"/>
      <c r="H4" s="8" t="s">
        <v>51</v>
      </c>
      <c r="I4" s="8"/>
      <c r="J4" s="8"/>
    </row>
    <row r="5" spans="1:10">
      <c r="A5" s="8" t="s">
        <v>52</v>
      </c>
      <c r="B5" s="8">
        <v>9200</v>
      </c>
      <c r="C5" s="8">
        <v>9900</v>
      </c>
      <c r="D5" s="8">
        <v>9800</v>
      </c>
      <c r="E5" s="8">
        <v>9000</v>
      </c>
      <c r="F5" s="8">
        <v>8900</v>
      </c>
      <c r="G5" s="8"/>
      <c r="H5" s="8">
        <v>350</v>
      </c>
      <c r="I5" s="8"/>
      <c r="J5" s="8"/>
    </row>
    <row r="6" spans="1:10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>
      <c r="A7" s="8" t="s">
        <v>53</v>
      </c>
      <c r="B7" s="8">
        <f>B5*$H$5</f>
        <v>3220000</v>
      </c>
      <c r="C7" s="8">
        <f t="shared" ref="C7:F7" si="0">C5*$H$5</f>
        <v>3465000</v>
      </c>
      <c r="D7" s="8">
        <f t="shared" si="0"/>
        <v>3430000</v>
      </c>
      <c r="E7" s="8">
        <f t="shared" si="0"/>
        <v>3150000</v>
      </c>
      <c r="F7" s="8">
        <f t="shared" si="0"/>
        <v>3115000</v>
      </c>
      <c r="G7" s="8"/>
      <c r="H7" s="8"/>
      <c r="I7" s="8"/>
      <c r="J7" s="8" t="s">
        <v>45</v>
      </c>
    </row>
    <row r="8" spans="1:10">
      <c r="A8" s="8" t="s">
        <v>20</v>
      </c>
      <c r="B8" s="9">
        <v>196000</v>
      </c>
      <c r="C8" s="9">
        <v>200000</v>
      </c>
      <c r="D8" s="9">
        <v>205000</v>
      </c>
      <c r="E8" s="9">
        <v>180000</v>
      </c>
      <c r="F8" s="9">
        <v>190000</v>
      </c>
      <c r="G8" s="8"/>
      <c r="H8" s="14">
        <f>SUMPRODUCT(B12:F12,B8:F8)</f>
        <v>601000</v>
      </c>
      <c r="I8" s="10" t="s">
        <v>4</v>
      </c>
      <c r="J8" s="8">
        <v>640000</v>
      </c>
    </row>
    <row r="9" spans="1:10">
      <c r="A9" s="8" t="s">
        <v>54</v>
      </c>
      <c r="B9" s="9">
        <v>4</v>
      </c>
      <c r="C9" s="9">
        <v>5</v>
      </c>
      <c r="D9" s="9">
        <v>4</v>
      </c>
      <c r="E9" s="9">
        <v>4</v>
      </c>
      <c r="F9" s="9">
        <v>3</v>
      </c>
      <c r="G9" s="8"/>
      <c r="H9" s="8">
        <f>SUMPRODUCT(B12:F12,B9:F9)</f>
        <v>13</v>
      </c>
      <c r="I9" s="10" t="s">
        <v>3</v>
      </c>
      <c r="J9" s="8">
        <v>13</v>
      </c>
    </row>
    <row r="10" spans="1:10">
      <c r="A10" s="8"/>
      <c r="B10" s="9"/>
      <c r="C10" s="9"/>
      <c r="D10" s="9"/>
      <c r="E10" s="9"/>
      <c r="F10" s="9"/>
      <c r="G10" s="8"/>
      <c r="H10" s="8"/>
      <c r="I10" s="10"/>
      <c r="J10" s="8"/>
    </row>
    <row r="11" spans="1:10">
      <c r="A11" s="8"/>
      <c r="B11" s="9"/>
      <c r="C11" s="9"/>
      <c r="D11" s="9"/>
      <c r="E11" s="9"/>
      <c r="F11" s="9"/>
      <c r="G11" s="8"/>
      <c r="H11" s="8"/>
      <c r="I11" s="8"/>
      <c r="J11" s="8" t="s">
        <v>55</v>
      </c>
    </row>
    <row r="12" spans="1:10">
      <c r="A12" s="8" t="s">
        <v>35</v>
      </c>
      <c r="B12" s="9">
        <v>1</v>
      </c>
      <c r="C12" s="9">
        <v>1</v>
      </c>
      <c r="D12" s="9">
        <v>1</v>
      </c>
      <c r="E12" s="9">
        <v>0</v>
      </c>
      <c r="F12" s="9">
        <v>0</v>
      </c>
      <c r="G12" s="8"/>
      <c r="H12" s="8"/>
      <c r="I12" s="8"/>
      <c r="J12" s="15">
        <f>SUMPRODUCT(B7:F7,B12:F12)</f>
        <v>10115000</v>
      </c>
    </row>
    <row r="13" spans="1:10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60" zoomScaleNormal="160" workbookViewId="0">
      <selection activeCell="F4" sqref="F4"/>
    </sheetView>
  </sheetViews>
  <sheetFormatPr defaultColWidth="8.7109375" defaultRowHeight="14.25"/>
  <cols>
    <col min="1" max="1" width="13.7109375" style="5" customWidth="1"/>
    <col min="2" max="3" width="13" style="5" customWidth="1"/>
    <col min="4" max="4" width="12.5703125" style="5" customWidth="1"/>
    <col min="5" max="5" width="8.7109375" style="5"/>
    <col min="6" max="6" width="19" style="5" bestFit="1" customWidth="1"/>
    <col min="7" max="16384" width="8.7109375" style="5"/>
  </cols>
  <sheetData>
    <row r="1" spans="1:6" ht="15">
      <c r="A1" s="1" t="s">
        <v>39</v>
      </c>
    </row>
    <row r="2" spans="1:6" ht="15">
      <c r="A2" s="1" t="s">
        <v>40</v>
      </c>
    </row>
    <row r="4" spans="1:6" ht="15">
      <c r="A4" s="8" t="s">
        <v>41</v>
      </c>
      <c r="B4" s="8" t="s">
        <v>42</v>
      </c>
      <c r="C4" s="8" t="s">
        <v>43</v>
      </c>
      <c r="D4" s="8"/>
      <c r="E4" s="8"/>
      <c r="F4" s="8"/>
    </row>
    <row r="5" spans="1:6" ht="15">
      <c r="A5" s="8"/>
      <c r="B5" s="9">
        <v>10</v>
      </c>
      <c r="C5" s="9">
        <v>30</v>
      </c>
      <c r="D5" s="8" t="s">
        <v>36</v>
      </c>
      <c r="E5" s="8"/>
      <c r="F5" s="8"/>
    </row>
    <row r="6" spans="1:6" ht="15">
      <c r="A6" s="8" t="s">
        <v>20</v>
      </c>
      <c r="B6" s="8">
        <f>75*B5+5*B5^2+100</f>
        <v>1350</v>
      </c>
      <c r="C6" s="8">
        <f>25*C5+2.5*C5^2+150</f>
        <v>3150</v>
      </c>
      <c r="D6" s="16">
        <f>SUM(B6:C6)</f>
        <v>4500</v>
      </c>
      <c r="E6" s="8"/>
      <c r="F6" s="8"/>
    </row>
    <row r="7" spans="1:6" ht="15">
      <c r="A7" s="8"/>
      <c r="B7" s="8"/>
      <c r="C7" s="8"/>
      <c r="D7" s="8"/>
      <c r="E7" s="8"/>
      <c r="F7" s="8"/>
    </row>
    <row r="8" spans="1:6" ht="15">
      <c r="A8" s="8"/>
      <c r="B8" s="8" t="s">
        <v>3</v>
      </c>
      <c r="C8" s="8" t="s">
        <v>3</v>
      </c>
      <c r="D8" s="8" t="s">
        <v>44</v>
      </c>
      <c r="E8" s="8"/>
      <c r="F8" s="8" t="s">
        <v>45</v>
      </c>
    </row>
    <row r="9" spans="1:6" ht="15">
      <c r="A9" s="8" t="s">
        <v>45</v>
      </c>
      <c r="B9" s="9">
        <v>10</v>
      </c>
      <c r="C9" s="9">
        <v>10</v>
      </c>
      <c r="D9" s="17">
        <f>B5+C5</f>
        <v>40</v>
      </c>
      <c r="E9" s="12" t="s">
        <v>22</v>
      </c>
      <c r="F9" s="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Nomor 1</vt:lpstr>
      <vt:lpstr>Nomor 2</vt:lpstr>
      <vt:lpstr>Nomor 3</vt:lpstr>
      <vt:lpstr>Nomor 4 (belum fix)</vt:lpstr>
      <vt:lpstr>Nomor 4 (sudah fix)</vt:lpstr>
      <vt:lpstr>Nomor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2024-05-08T04:46:48Z</dcterms:created>
  <dcterms:modified xsi:type="dcterms:W3CDTF">2024-05-09T15:37:10Z</dcterms:modified>
</cp:coreProperties>
</file>